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9020" windowHeight="11760"/>
  </bookViews>
  <sheets>
    <sheet name="Site-veg, Moer, Sas, D &amp; C  " sheetId="18" r:id="rId1"/>
    <sheet name="Chap 4, Table 3, Top 20 &amp; 50 " sheetId="16" r:id="rId2"/>
    <sheet name="Results for Table" sheetId="19" r:id="rId3"/>
    <sheet name="Cape Sites, D&amp;C, &amp; SC ethno" sheetId="12" r:id="rId4"/>
    <sheet name="S &amp; E Cape Sites only " sheetId="17" r:id="rId5"/>
    <sheet name="S Cape sites &amp; ethno" sheetId="11" r:id="rId6"/>
    <sheet name="Top 20 &amp; 50 in all regressions" sheetId="13" r:id="rId7"/>
    <sheet name="All ethno regressions averaged" sheetId="14" r:id="rId8"/>
    <sheet name="Only S Cape &amp; S African ethno" sheetId="15" r:id="rId9"/>
    <sheet name="Y data Arch &amp; Ethno" sheetId="6" r:id="rId10"/>
    <sheet name="Moerman 5 floras" sheetId="7" r:id="rId11"/>
    <sheet name="Lagoudakis 3 Floras" sheetId="8" r:id="rId12"/>
  </sheets>
  <calcPr calcId="145621"/>
</workbook>
</file>

<file path=xl/calcChain.xml><?xml version="1.0" encoding="utf-8"?>
<calcChain xmlns="http://schemas.openxmlformats.org/spreadsheetml/2006/main">
  <c r="G102" i="19" l="1"/>
  <c r="F102" i="19"/>
  <c r="P107" i="18"/>
  <c r="Q107" i="18" s="1"/>
  <c r="P106" i="18"/>
  <c r="Q106" i="18" s="1"/>
  <c r="P105" i="18"/>
  <c r="Q105" i="18" s="1"/>
  <c r="P104" i="18"/>
  <c r="Q104" i="18" s="1"/>
  <c r="P103" i="18"/>
  <c r="Q103" i="18" s="1"/>
  <c r="P102" i="18"/>
  <c r="Q102" i="18" s="1"/>
  <c r="P101" i="18"/>
  <c r="Q101" i="18" s="1"/>
  <c r="P100" i="18"/>
  <c r="Q100" i="18" s="1"/>
  <c r="P99" i="18"/>
  <c r="Q99" i="18" s="1"/>
  <c r="P98" i="18"/>
  <c r="Q98" i="18" s="1"/>
  <c r="P97" i="18"/>
  <c r="Q97" i="18" s="1"/>
  <c r="P96" i="18"/>
  <c r="Q96" i="18" s="1"/>
  <c r="P95" i="18"/>
  <c r="Q95" i="18" s="1"/>
  <c r="P94" i="18"/>
  <c r="Q94" i="18" s="1"/>
  <c r="P93" i="18"/>
  <c r="Q93" i="18" s="1"/>
  <c r="P92" i="18"/>
  <c r="Q92" i="18" s="1"/>
  <c r="P91" i="18"/>
  <c r="Q91" i="18" s="1"/>
  <c r="P90" i="18"/>
  <c r="Q90" i="18" s="1"/>
  <c r="P89" i="18"/>
  <c r="Q89" i="18" s="1"/>
  <c r="P88" i="18"/>
  <c r="Q88" i="18" s="1"/>
  <c r="P87" i="18"/>
  <c r="Q87" i="18" s="1"/>
  <c r="P86" i="18"/>
  <c r="Q86" i="18" s="1"/>
  <c r="P85" i="18"/>
  <c r="Q85" i="18" s="1"/>
  <c r="P84" i="18"/>
  <c r="Q84" i="18" s="1"/>
  <c r="P83" i="18"/>
  <c r="Q83" i="18" s="1"/>
  <c r="P82" i="18"/>
  <c r="Q82" i="18" s="1"/>
  <c r="P81" i="18"/>
  <c r="Q81" i="18" s="1"/>
  <c r="P80" i="18"/>
  <c r="Q80" i="18" s="1"/>
  <c r="P79" i="18"/>
  <c r="Q79" i="18" s="1"/>
  <c r="P78" i="18"/>
  <c r="Q78" i="18" s="1"/>
  <c r="P77" i="18"/>
  <c r="Q77" i="18" s="1"/>
  <c r="P76" i="18"/>
  <c r="Q76" i="18" s="1"/>
  <c r="P75" i="18"/>
  <c r="Q75" i="18" s="1"/>
  <c r="P74" i="18"/>
  <c r="Q74" i="18" s="1"/>
  <c r="P73" i="18"/>
  <c r="Q73" i="18" s="1"/>
  <c r="P72" i="18"/>
  <c r="Q72" i="18" s="1"/>
  <c r="P71" i="18"/>
  <c r="Q71" i="18" s="1"/>
  <c r="P70" i="18"/>
  <c r="Q70" i="18" s="1"/>
  <c r="P69" i="18"/>
  <c r="Q69" i="18" s="1"/>
  <c r="P68" i="18"/>
  <c r="Q68" i="18" s="1"/>
  <c r="P67" i="18"/>
  <c r="Q67" i="18" s="1"/>
  <c r="P66" i="18"/>
  <c r="Q66" i="18" s="1"/>
  <c r="P65" i="18"/>
  <c r="Q65" i="18" s="1"/>
  <c r="P64" i="18"/>
  <c r="Q64" i="18" s="1"/>
  <c r="P63" i="18"/>
  <c r="Q63" i="18" s="1"/>
  <c r="P62" i="18"/>
  <c r="Q62" i="18" s="1"/>
  <c r="P61" i="18"/>
  <c r="Q61" i="18" s="1"/>
  <c r="P60" i="18"/>
  <c r="Q60" i="18" s="1"/>
  <c r="P59" i="18"/>
  <c r="Q59" i="18" s="1"/>
  <c r="P58" i="18"/>
  <c r="Q58" i="18" s="1"/>
  <c r="P57" i="18"/>
  <c r="Q57" i="18" s="1"/>
  <c r="P56" i="18"/>
  <c r="Q56" i="18" s="1"/>
  <c r="P55" i="18"/>
  <c r="Q55" i="18" s="1"/>
  <c r="P54" i="18"/>
  <c r="Q54" i="18" s="1"/>
  <c r="P53" i="18"/>
  <c r="Q53" i="18" s="1"/>
  <c r="P52" i="18"/>
  <c r="Q52" i="18" s="1"/>
  <c r="P51" i="18"/>
  <c r="Q51" i="18" s="1"/>
  <c r="P50" i="18"/>
  <c r="Q50" i="18" s="1"/>
  <c r="P49" i="18"/>
  <c r="Q49" i="18" s="1"/>
  <c r="P48" i="18"/>
  <c r="Q48" i="18" s="1"/>
  <c r="P47" i="18"/>
  <c r="Q47" i="18" s="1"/>
  <c r="P46" i="18"/>
  <c r="Q46" i="18" s="1"/>
  <c r="P45" i="18"/>
  <c r="Q45" i="18" s="1"/>
  <c r="P44" i="18"/>
  <c r="Q44" i="18" s="1"/>
  <c r="P43" i="18"/>
  <c r="Q43" i="18" s="1"/>
  <c r="P42" i="18"/>
  <c r="Q42" i="18" s="1"/>
  <c r="P41" i="18"/>
  <c r="Q41" i="18" s="1"/>
  <c r="P40" i="18"/>
  <c r="Q40" i="18" s="1"/>
  <c r="P39" i="18"/>
  <c r="Q39" i="18" s="1"/>
  <c r="P38" i="18"/>
  <c r="Q38" i="18" s="1"/>
  <c r="P37" i="18"/>
  <c r="Q37" i="18" s="1"/>
  <c r="P36" i="18"/>
  <c r="Q36" i="18" s="1"/>
  <c r="P35" i="18"/>
  <c r="Q35" i="18" s="1"/>
  <c r="P34" i="18"/>
  <c r="Q34" i="18" s="1"/>
  <c r="P33" i="18"/>
  <c r="Q33" i="18" s="1"/>
  <c r="P32" i="18"/>
  <c r="Q32" i="18" s="1"/>
  <c r="P31" i="18"/>
  <c r="Q31" i="18" s="1"/>
  <c r="P30" i="18"/>
  <c r="Q30" i="18" s="1"/>
  <c r="P29" i="18"/>
  <c r="Q29" i="18" s="1"/>
  <c r="P28" i="18"/>
  <c r="Q28" i="18" s="1"/>
  <c r="P27" i="18"/>
  <c r="Q27" i="18" s="1"/>
  <c r="P26" i="18"/>
  <c r="Q26" i="18" s="1"/>
  <c r="P25" i="18"/>
  <c r="Q25" i="18" s="1"/>
  <c r="P24" i="18"/>
  <c r="Q24" i="18" s="1"/>
  <c r="P23" i="18"/>
  <c r="Q23" i="18" s="1"/>
  <c r="P22" i="18"/>
  <c r="Q22" i="18" s="1"/>
  <c r="P21" i="18"/>
  <c r="Q21" i="18" s="1"/>
  <c r="P20" i="18"/>
  <c r="Q20" i="18" s="1"/>
  <c r="P19" i="18"/>
  <c r="Q19" i="18" s="1"/>
  <c r="P18" i="18"/>
  <c r="Q18" i="18" s="1"/>
  <c r="P17" i="18"/>
  <c r="Q17" i="18" s="1"/>
  <c r="P16" i="18"/>
  <c r="Q16" i="18" s="1"/>
  <c r="P15" i="18"/>
  <c r="Q15" i="18" s="1"/>
  <c r="P14" i="18"/>
  <c r="Q14" i="18" s="1"/>
  <c r="P13" i="18"/>
  <c r="Q13" i="18" s="1"/>
  <c r="P12" i="18"/>
  <c r="Q12" i="18" s="1"/>
  <c r="P11" i="18"/>
  <c r="Q11" i="18" s="1"/>
  <c r="P10" i="18"/>
  <c r="Q10" i="18" s="1"/>
  <c r="P9" i="18"/>
  <c r="Q9" i="18" s="1"/>
  <c r="P8" i="18"/>
  <c r="Q8" i="18" s="1"/>
  <c r="P7" i="18"/>
  <c r="Q7" i="18" s="1"/>
  <c r="P6" i="18"/>
  <c r="Q6" i="18" s="1"/>
  <c r="P5" i="18"/>
  <c r="Q5" i="18" s="1"/>
  <c r="P4" i="18"/>
  <c r="Q4" i="18" s="1"/>
  <c r="P3" i="18"/>
  <c r="Q3" i="18" s="1"/>
  <c r="I101" i="17" l="1"/>
  <c r="H101" i="17"/>
  <c r="E23" i="17"/>
  <c r="F23" i="17" s="1"/>
  <c r="E24" i="17"/>
  <c r="F24" i="17" s="1"/>
  <c r="E92" i="17"/>
  <c r="F92" i="17" s="1"/>
  <c r="E94" i="17"/>
  <c r="F94" i="17" s="1"/>
  <c r="E100" i="17"/>
  <c r="E83" i="17"/>
  <c r="F83" i="17" s="1"/>
  <c r="E73" i="17"/>
  <c r="F73" i="17" s="1"/>
  <c r="E88" i="17"/>
  <c r="F88" i="17" s="1"/>
  <c r="E91" i="17"/>
  <c r="F91" i="17" s="1"/>
  <c r="E86" i="17"/>
  <c r="F86" i="17" s="1"/>
  <c r="E99" i="17"/>
  <c r="E67" i="17"/>
  <c r="F67" i="17" s="1"/>
  <c r="E98" i="17"/>
  <c r="E79" i="17"/>
  <c r="F79" i="17" s="1"/>
  <c r="E56" i="17"/>
  <c r="F56" i="17" s="1"/>
  <c r="E72" i="17"/>
  <c r="F72" i="17" s="1"/>
  <c r="E55" i="17"/>
  <c r="F55" i="17" s="1"/>
  <c r="E78" i="17"/>
  <c r="F78" i="17" s="1"/>
  <c r="E97" i="17"/>
  <c r="E96" i="17"/>
  <c r="E95" i="17"/>
  <c r="E93" i="17"/>
  <c r="E80" i="17"/>
  <c r="F80" i="17" s="1"/>
  <c r="E90" i="17"/>
  <c r="E89" i="17"/>
  <c r="E87" i="17"/>
  <c r="E50" i="17"/>
  <c r="F50" i="17" s="1"/>
  <c r="E70" i="17"/>
  <c r="F70" i="17" s="1"/>
  <c r="E85" i="17"/>
  <c r="E63" i="17"/>
  <c r="F63" i="17" s="1"/>
  <c r="E58" i="17"/>
  <c r="F58" i="17" s="1"/>
  <c r="E84" i="17"/>
  <c r="E82" i="17"/>
  <c r="E81" i="17"/>
  <c r="E44" i="17"/>
  <c r="F44" i="17" s="1"/>
  <c r="E77" i="17"/>
  <c r="E76" i="17"/>
  <c r="E75" i="17"/>
  <c r="E74" i="17"/>
  <c r="E48" i="17"/>
  <c r="F48" i="17" s="1"/>
  <c r="E61" i="17"/>
  <c r="F61" i="17" s="1"/>
  <c r="E71" i="17"/>
  <c r="E69" i="17"/>
  <c r="E68" i="17"/>
  <c r="E66" i="17"/>
  <c r="E65" i="17"/>
  <c r="E64" i="17"/>
  <c r="E62" i="17"/>
  <c r="E60" i="17"/>
  <c r="E59" i="17"/>
  <c r="E57" i="17"/>
  <c r="F57" i="17" s="1"/>
  <c r="E53" i="17"/>
  <c r="F53" i="17" s="1"/>
  <c r="E54" i="17"/>
  <c r="E51" i="17"/>
  <c r="E47" i="17"/>
  <c r="F47" i="17" s="1"/>
  <c r="E49" i="17"/>
  <c r="E43" i="17"/>
  <c r="F43" i="17" s="1"/>
  <c r="E46" i="17"/>
  <c r="E45" i="17"/>
  <c r="E42" i="17"/>
  <c r="E29" i="17"/>
  <c r="F29" i="17" s="1"/>
  <c r="E52" i="17"/>
  <c r="F52" i="17" s="1"/>
  <c r="E38" i="17"/>
  <c r="E35" i="17"/>
  <c r="E34" i="17"/>
  <c r="E33" i="17"/>
  <c r="F33" i="17" s="1"/>
  <c r="E31" i="17"/>
  <c r="F31" i="17" s="1"/>
  <c r="E32" i="17"/>
  <c r="E30" i="17"/>
  <c r="F30" i="17" s="1"/>
  <c r="E27" i="17"/>
  <c r="F27" i="17" s="1"/>
  <c r="E26" i="17"/>
  <c r="E41" i="17"/>
  <c r="F41" i="17" s="1"/>
  <c r="E37" i="17"/>
  <c r="F37" i="17" s="1"/>
  <c r="E39" i="17"/>
  <c r="F39" i="17" s="1"/>
  <c r="E21" i="17"/>
  <c r="F21" i="17" s="1"/>
  <c r="E40" i="17"/>
  <c r="F40" i="17" s="1"/>
  <c r="E18" i="17"/>
  <c r="F18" i="17" s="1"/>
  <c r="E28" i="17"/>
  <c r="F28" i="17" s="1"/>
  <c r="E19" i="17"/>
  <c r="F19" i="17" s="1"/>
  <c r="E17" i="17"/>
  <c r="F17" i="17" s="1"/>
  <c r="E25" i="17"/>
  <c r="F25" i="17" s="1"/>
  <c r="E16" i="17"/>
  <c r="E15" i="17"/>
  <c r="F15" i="17" s="1"/>
  <c r="E14" i="17"/>
  <c r="F14" i="17" s="1"/>
  <c r="E20" i="17"/>
  <c r="F20" i="17" s="1"/>
  <c r="E36" i="17"/>
  <c r="F36" i="17" s="1"/>
  <c r="E9" i="17"/>
  <c r="F9" i="17" s="1"/>
  <c r="E22" i="17"/>
  <c r="F22" i="17" s="1"/>
  <c r="E8" i="17"/>
  <c r="F8" i="17" s="1"/>
  <c r="E13" i="17"/>
  <c r="F13" i="17" s="1"/>
  <c r="E11" i="17"/>
  <c r="F11" i="17" s="1"/>
  <c r="E7" i="17"/>
  <c r="F7" i="17" s="1"/>
  <c r="E12" i="17"/>
  <c r="F12" i="17" s="1"/>
  <c r="E10" i="17"/>
  <c r="F10" i="17" s="1"/>
  <c r="E5" i="17"/>
  <c r="F5" i="17" s="1"/>
  <c r="E6" i="17"/>
  <c r="F6" i="17" s="1"/>
  <c r="E4" i="17"/>
  <c r="F4" i="17" s="1"/>
  <c r="AC97" i="13" l="1"/>
  <c r="AB97" i="13"/>
  <c r="E107" i="15"/>
  <c r="F107" i="15" s="1"/>
  <c r="E106" i="15"/>
  <c r="F106" i="15" s="1"/>
  <c r="E105" i="15"/>
  <c r="F105" i="15" s="1"/>
  <c r="E104" i="15"/>
  <c r="F104" i="15" s="1"/>
  <c r="E103" i="15"/>
  <c r="F103" i="15" s="1"/>
  <c r="E102" i="15"/>
  <c r="F102" i="15" s="1"/>
  <c r="E101" i="15"/>
  <c r="F101" i="15" s="1"/>
  <c r="E100" i="15"/>
  <c r="F100" i="15" s="1"/>
  <c r="E99" i="15"/>
  <c r="F99" i="15" s="1"/>
  <c r="E98" i="15"/>
  <c r="F98" i="15" s="1"/>
  <c r="E97" i="15"/>
  <c r="F97" i="15" s="1"/>
  <c r="E96" i="15"/>
  <c r="F96" i="15" s="1"/>
  <c r="E95" i="15"/>
  <c r="F95" i="15" s="1"/>
  <c r="E94" i="15"/>
  <c r="F94" i="15" s="1"/>
  <c r="E93" i="15"/>
  <c r="F93" i="15" s="1"/>
  <c r="E92" i="15"/>
  <c r="F92" i="15" s="1"/>
  <c r="E91" i="15"/>
  <c r="F91" i="15" s="1"/>
  <c r="E90" i="15"/>
  <c r="F90" i="15" s="1"/>
  <c r="E89" i="15"/>
  <c r="F89" i="15" s="1"/>
  <c r="E88" i="15"/>
  <c r="F88" i="15" s="1"/>
  <c r="E87" i="15"/>
  <c r="F87" i="15" s="1"/>
  <c r="E86" i="15"/>
  <c r="F86" i="15" s="1"/>
  <c r="E85" i="15"/>
  <c r="F85" i="15" s="1"/>
  <c r="E84" i="15"/>
  <c r="F84" i="15" s="1"/>
  <c r="E83" i="15"/>
  <c r="F83" i="15" s="1"/>
  <c r="E82" i="15"/>
  <c r="F82" i="15" s="1"/>
  <c r="E81" i="15"/>
  <c r="F81" i="15" s="1"/>
  <c r="E80" i="15"/>
  <c r="F80" i="15" s="1"/>
  <c r="E79" i="15"/>
  <c r="F79" i="15" s="1"/>
  <c r="E78" i="15"/>
  <c r="F78" i="15" s="1"/>
  <c r="E77" i="15"/>
  <c r="F77" i="15" s="1"/>
  <c r="E76" i="15"/>
  <c r="F76" i="15" s="1"/>
  <c r="E75" i="15"/>
  <c r="F75" i="15" s="1"/>
  <c r="E74" i="15"/>
  <c r="F74" i="15" s="1"/>
  <c r="E73" i="15"/>
  <c r="F73" i="15" s="1"/>
  <c r="E72" i="15"/>
  <c r="F72" i="15" s="1"/>
  <c r="E71" i="15"/>
  <c r="F71" i="15" s="1"/>
  <c r="E70" i="15"/>
  <c r="F70" i="15" s="1"/>
  <c r="E69" i="15"/>
  <c r="F69" i="15" s="1"/>
  <c r="E68" i="15"/>
  <c r="F68" i="15" s="1"/>
  <c r="E67" i="15"/>
  <c r="F67" i="15" s="1"/>
  <c r="E66" i="15"/>
  <c r="F66" i="15" s="1"/>
  <c r="E65" i="15"/>
  <c r="F65" i="15" s="1"/>
  <c r="E64" i="15"/>
  <c r="F64" i="15" s="1"/>
  <c r="E63" i="15"/>
  <c r="F63" i="15" s="1"/>
  <c r="E62" i="15"/>
  <c r="F62" i="15" s="1"/>
  <c r="E61" i="15"/>
  <c r="F61" i="15" s="1"/>
  <c r="E60" i="15"/>
  <c r="F60" i="15" s="1"/>
  <c r="E59" i="15"/>
  <c r="F59" i="15" s="1"/>
  <c r="E58" i="15"/>
  <c r="F58" i="15" s="1"/>
  <c r="E57" i="15"/>
  <c r="F57" i="15" s="1"/>
  <c r="E56" i="15"/>
  <c r="F56" i="15" s="1"/>
  <c r="E55" i="15"/>
  <c r="F55" i="15" s="1"/>
  <c r="E54" i="15"/>
  <c r="F54" i="15" s="1"/>
  <c r="E53" i="15"/>
  <c r="F53" i="15" s="1"/>
  <c r="E52" i="15"/>
  <c r="F52" i="15" s="1"/>
  <c r="E51" i="15"/>
  <c r="F51" i="15" s="1"/>
  <c r="E50" i="15"/>
  <c r="F50" i="15" s="1"/>
  <c r="E49" i="15"/>
  <c r="F49" i="15" s="1"/>
  <c r="E48" i="15"/>
  <c r="F48" i="15" s="1"/>
  <c r="E47" i="15"/>
  <c r="F47" i="15" s="1"/>
  <c r="E46" i="15"/>
  <c r="F46" i="15" s="1"/>
  <c r="E45" i="15"/>
  <c r="F45" i="15" s="1"/>
  <c r="E44" i="15"/>
  <c r="F44" i="15" s="1"/>
  <c r="E43" i="15"/>
  <c r="F43" i="15" s="1"/>
  <c r="E42" i="15"/>
  <c r="F42" i="15" s="1"/>
  <c r="E41" i="15"/>
  <c r="F41" i="15" s="1"/>
  <c r="E40" i="15"/>
  <c r="F40" i="15" s="1"/>
  <c r="E39" i="15"/>
  <c r="F39" i="15" s="1"/>
  <c r="E38" i="15"/>
  <c r="F38" i="15" s="1"/>
  <c r="E37" i="15"/>
  <c r="F37" i="15" s="1"/>
  <c r="E36" i="15"/>
  <c r="F36" i="15" s="1"/>
  <c r="E35" i="15"/>
  <c r="F35" i="15" s="1"/>
  <c r="E34" i="15"/>
  <c r="F34" i="15" s="1"/>
  <c r="E33" i="15"/>
  <c r="F33" i="15" s="1"/>
  <c r="E32" i="15"/>
  <c r="F32" i="15" s="1"/>
  <c r="E31" i="15"/>
  <c r="F31" i="15" s="1"/>
  <c r="E30" i="15"/>
  <c r="F30" i="15" s="1"/>
  <c r="E29" i="15"/>
  <c r="F29" i="15" s="1"/>
  <c r="E28" i="15"/>
  <c r="F28" i="15" s="1"/>
  <c r="E27" i="15"/>
  <c r="F27" i="15" s="1"/>
  <c r="E26" i="15"/>
  <c r="F26" i="15" s="1"/>
  <c r="E25" i="15"/>
  <c r="F25" i="15" s="1"/>
  <c r="E24" i="15"/>
  <c r="F24" i="15" s="1"/>
  <c r="E23" i="15"/>
  <c r="F23" i="15" s="1"/>
  <c r="E22" i="15"/>
  <c r="F22" i="15" s="1"/>
  <c r="E21" i="15"/>
  <c r="F21" i="15" s="1"/>
  <c r="E20" i="15"/>
  <c r="F20" i="15" s="1"/>
  <c r="E19" i="15"/>
  <c r="F19" i="15" s="1"/>
  <c r="E18" i="15"/>
  <c r="F18" i="15" s="1"/>
  <c r="E17" i="15"/>
  <c r="F17" i="15" s="1"/>
  <c r="E16" i="15"/>
  <c r="F16" i="15" s="1"/>
  <c r="E15" i="15"/>
  <c r="F15" i="15" s="1"/>
  <c r="E14" i="15"/>
  <c r="F14" i="15" s="1"/>
  <c r="E13" i="15"/>
  <c r="F13" i="15" s="1"/>
  <c r="E12" i="15"/>
  <c r="F12" i="15" s="1"/>
  <c r="E11" i="15"/>
  <c r="F11" i="15" s="1"/>
  <c r="E10" i="15"/>
  <c r="F10" i="15" s="1"/>
  <c r="E9" i="15"/>
  <c r="F9" i="15" s="1"/>
  <c r="E8" i="15"/>
  <c r="F8" i="15" s="1"/>
  <c r="E7" i="15"/>
  <c r="F7" i="15" s="1"/>
  <c r="E6" i="15"/>
  <c r="F6" i="15" s="1"/>
  <c r="E5" i="15"/>
  <c r="F5" i="15" s="1"/>
  <c r="E4" i="15"/>
  <c r="F4" i="15" s="1"/>
  <c r="E3" i="15"/>
  <c r="F3" i="15" s="1"/>
  <c r="Q108" i="13"/>
  <c r="P108" i="13"/>
  <c r="E110" i="13"/>
  <c r="D110" i="13"/>
  <c r="K100" i="13"/>
  <c r="J100" i="13"/>
  <c r="AK66" i="13"/>
  <c r="AJ66" i="13"/>
  <c r="W103" i="13"/>
  <c r="V103" i="13"/>
  <c r="M108" i="14" l="1"/>
  <c r="N108" i="14" s="1"/>
  <c r="M107" i="14"/>
  <c r="M106" i="14"/>
  <c r="M105" i="14"/>
  <c r="M104" i="14"/>
  <c r="N104" i="14" s="1"/>
  <c r="M103" i="14"/>
  <c r="N103" i="14" s="1"/>
  <c r="M102" i="14"/>
  <c r="M101" i="14"/>
  <c r="N101" i="14" s="1"/>
  <c r="M100" i="14"/>
  <c r="N100" i="14" s="1"/>
  <c r="M99" i="14"/>
  <c r="M98" i="14"/>
  <c r="M97" i="14"/>
  <c r="N97" i="14" s="1"/>
  <c r="M96" i="14"/>
  <c r="N96" i="14" s="1"/>
  <c r="M95" i="14"/>
  <c r="N95" i="14" s="1"/>
  <c r="M94" i="14"/>
  <c r="N94" i="14" s="1"/>
  <c r="M93" i="14"/>
  <c r="N93" i="14" s="1"/>
  <c r="M92" i="14"/>
  <c r="N92" i="14" s="1"/>
  <c r="M91" i="14"/>
  <c r="N91" i="14" s="1"/>
  <c r="M90" i="14"/>
  <c r="M89" i="14"/>
  <c r="N89" i="14" s="1"/>
  <c r="M88" i="14"/>
  <c r="N88" i="14" s="1"/>
  <c r="M87" i="14"/>
  <c r="N87" i="14" s="1"/>
  <c r="M86" i="14"/>
  <c r="N86" i="14" s="1"/>
  <c r="M85" i="14"/>
  <c r="N85" i="14" s="1"/>
  <c r="M84" i="14"/>
  <c r="N84" i="14" s="1"/>
  <c r="M83" i="14"/>
  <c r="N83" i="14" s="1"/>
  <c r="M82" i="14"/>
  <c r="N82" i="14" s="1"/>
  <c r="M81" i="14"/>
  <c r="N81" i="14" s="1"/>
  <c r="M80" i="14"/>
  <c r="N80" i="14" s="1"/>
  <c r="M79" i="14"/>
  <c r="N79" i="14" s="1"/>
  <c r="M78" i="14"/>
  <c r="N78" i="14" s="1"/>
  <c r="M77" i="14"/>
  <c r="N77" i="14" s="1"/>
  <c r="M76" i="14"/>
  <c r="N76" i="14" s="1"/>
  <c r="M75" i="14"/>
  <c r="N75" i="14" s="1"/>
  <c r="M74" i="14"/>
  <c r="N74" i="14" s="1"/>
  <c r="M73" i="14"/>
  <c r="N73" i="14" s="1"/>
  <c r="M72" i="14"/>
  <c r="N72" i="14" s="1"/>
  <c r="M71" i="14"/>
  <c r="N71" i="14" s="1"/>
  <c r="M70" i="14"/>
  <c r="N70" i="14" s="1"/>
  <c r="M69" i="14"/>
  <c r="N69" i="14" s="1"/>
  <c r="M68" i="14"/>
  <c r="M67" i="14"/>
  <c r="N67" i="14" s="1"/>
  <c r="M66" i="14"/>
  <c r="N66" i="14" s="1"/>
  <c r="M65" i="14"/>
  <c r="N65" i="14" s="1"/>
  <c r="M64" i="14"/>
  <c r="N64" i="14" s="1"/>
  <c r="M63" i="14"/>
  <c r="N63" i="14" s="1"/>
  <c r="M62" i="14"/>
  <c r="N62" i="14" s="1"/>
  <c r="M61" i="14"/>
  <c r="N61" i="14" s="1"/>
  <c r="M60" i="14"/>
  <c r="N60" i="14" s="1"/>
  <c r="M59" i="14"/>
  <c r="N59" i="14" s="1"/>
  <c r="M58" i="14"/>
  <c r="N58" i="14" s="1"/>
  <c r="M57" i="14"/>
  <c r="N57" i="14" s="1"/>
  <c r="M56" i="14"/>
  <c r="N56" i="14" s="1"/>
  <c r="M55" i="14"/>
  <c r="N55" i="14" s="1"/>
  <c r="M54" i="14"/>
  <c r="N54" i="14" s="1"/>
  <c r="M53" i="14"/>
  <c r="N53" i="14" s="1"/>
  <c r="M52" i="14"/>
  <c r="N52" i="14" s="1"/>
  <c r="M51" i="14"/>
  <c r="M50" i="14"/>
  <c r="N50" i="14" s="1"/>
  <c r="M49" i="14"/>
  <c r="N49" i="14" s="1"/>
  <c r="M48" i="14"/>
  <c r="N48" i="14" s="1"/>
  <c r="M47" i="14"/>
  <c r="N47" i="14" s="1"/>
  <c r="M46" i="14"/>
  <c r="N46" i="14" s="1"/>
  <c r="M45" i="14"/>
  <c r="N45" i="14" s="1"/>
  <c r="M44" i="14"/>
  <c r="N44" i="14" s="1"/>
  <c r="M43" i="14"/>
  <c r="M42" i="14"/>
  <c r="N42" i="14" s="1"/>
  <c r="M41" i="14"/>
  <c r="N41" i="14" s="1"/>
  <c r="M40" i="14"/>
  <c r="N40" i="14" s="1"/>
  <c r="M39" i="14"/>
  <c r="N39" i="14" s="1"/>
  <c r="M38" i="14"/>
  <c r="M37" i="14"/>
  <c r="M36" i="14"/>
  <c r="N36" i="14" s="1"/>
  <c r="M35" i="14"/>
  <c r="N35" i="14" s="1"/>
  <c r="M34" i="14"/>
  <c r="N34" i="14" s="1"/>
  <c r="M33" i="14"/>
  <c r="N33" i="14" s="1"/>
  <c r="M32" i="14"/>
  <c r="N32" i="14" s="1"/>
  <c r="M31" i="14"/>
  <c r="N31" i="14" s="1"/>
  <c r="M30" i="14"/>
  <c r="N30" i="14" s="1"/>
  <c r="M29" i="14"/>
  <c r="N29" i="14" s="1"/>
  <c r="M28" i="14"/>
  <c r="N28" i="14" s="1"/>
  <c r="M27" i="14"/>
  <c r="N27" i="14" s="1"/>
  <c r="M26" i="14"/>
  <c r="N26" i="14" s="1"/>
  <c r="M25" i="14"/>
  <c r="N25" i="14" s="1"/>
  <c r="M24" i="14"/>
  <c r="N24" i="14" s="1"/>
  <c r="M23" i="14"/>
  <c r="N23" i="14" s="1"/>
  <c r="M22" i="14"/>
  <c r="M21" i="14"/>
  <c r="N21" i="14" s="1"/>
  <c r="M20" i="14"/>
  <c r="N20" i="14" s="1"/>
  <c r="M19" i="14"/>
  <c r="N19" i="14" s="1"/>
  <c r="M18" i="14"/>
  <c r="N18" i="14" s="1"/>
  <c r="M17" i="14"/>
  <c r="N17" i="14" s="1"/>
  <c r="M16" i="14"/>
  <c r="N16" i="14" s="1"/>
  <c r="M15" i="14"/>
  <c r="N15" i="14" s="1"/>
  <c r="M14" i="14"/>
  <c r="N14" i="14" s="1"/>
  <c r="M13" i="14"/>
  <c r="N13" i="14" s="1"/>
  <c r="M12" i="14"/>
  <c r="N12" i="14" s="1"/>
  <c r="M11" i="14"/>
  <c r="N11" i="14" s="1"/>
  <c r="M10" i="14"/>
  <c r="N10" i="14" s="1"/>
  <c r="M9" i="14"/>
  <c r="N9" i="14" s="1"/>
  <c r="M8" i="14"/>
  <c r="N8" i="14" s="1"/>
  <c r="M7" i="14"/>
  <c r="N7" i="14" s="1"/>
  <c r="M6" i="14"/>
  <c r="N6" i="14" s="1"/>
  <c r="M5" i="14"/>
  <c r="N5" i="14" s="1"/>
  <c r="M4" i="14"/>
  <c r="N4" i="14" s="1"/>
  <c r="N107" i="14"/>
  <c r="N106" i="14"/>
  <c r="N105" i="14"/>
  <c r="N102" i="14"/>
  <c r="N99" i="14"/>
  <c r="N98" i="14"/>
  <c r="N90" i="14"/>
  <c r="N68" i="14"/>
  <c r="N51" i="14"/>
  <c r="N43" i="14"/>
  <c r="N38" i="14"/>
  <c r="N37" i="14"/>
  <c r="N22" i="14"/>
  <c r="I109" i="12"/>
  <c r="J109" i="12" s="1"/>
  <c r="I108" i="12"/>
  <c r="J108" i="12" s="1"/>
  <c r="I107" i="12"/>
  <c r="J107" i="12" s="1"/>
  <c r="I106" i="12"/>
  <c r="J106" i="12" s="1"/>
  <c r="I105" i="12"/>
  <c r="J105" i="12" s="1"/>
  <c r="I104" i="12"/>
  <c r="J104" i="12" s="1"/>
  <c r="I103" i="12"/>
  <c r="J103" i="12" s="1"/>
  <c r="I102" i="12"/>
  <c r="J102" i="12" s="1"/>
  <c r="I101" i="12"/>
  <c r="J101" i="12" s="1"/>
  <c r="I100" i="12"/>
  <c r="J100" i="12" s="1"/>
  <c r="I99" i="12"/>
  <c r="J99" i="12" s="1"/>
  <c r="I98" i="12"/>
  <c r="J98" i="12" s="1"/>
  <c r="I97" i="12"/>
  <c r="J97" i="12" s="1"/>
  <c r="I96" i="12"/>
  <c r="J96" i="12" s="1"/>
  <c r="I95" i="12"/>
  <c r="J95" i="12" s="1"/>
  <c r="I94" i="12"/>
  <c r="J94" i="12" s="1"/>
  <c r="I93" i="12"/>
  <c r="J93" i="12" s="1"/>
  <c r="I92" i="12"/>
  <c r="J92" i="12" s="1"/>
  <c r="I91" i="12"/>
  <c r="J91" i="12" s="1"/>
  <c r="I90" i="12"/>
  <c r="J90" i="12" s="1"/>
  <c r="I89" i="12"/>
  <c r="J89" i="12" s="1"/>
  <c r="I88" i="12"/>
  <c r="J88" i="12" s="1"/>
  <c r="I87" i="12"/>
  <c r="J87" i="12" s="1"/>
  <c r="I86" i="12"/>
  <c r="J86" i="12" s="1"/>
  <c r="I85" i="12"/>
  <c r="I84" i="12"/>
  <c r="J84" i="12" s="1"/>
  <c r="I83" i="12"/>
  <c r="J83" i="12" s="1"/>
  <c r="I82" i="12"/>
  <c r="I81" i="12"/>
  <c r="J81" i="12" s="1"/>
  <c r="I80" i="12"/>
  <c r="J80" i="12" s="1"/>
  <c r="I79" i="12"/>
  <c r="J79" i="12" s="1"/>
  <c r="I78" i="12"/>
  <c r="J78" i="12" s="1"/>
  <c r="I77" i="12"/>
  <c r="J77" i="12" s="1"/>
  <c r="I76" i="12"/>
  <c r="J76" i="12" s="1"/>
  <c r="I75" i="12"/>
  <c r="I74" i="12"/>
  <c r="J74" i="12" s="1"/>
  <c r="I73" i="12"/>
  <c r="J73" i="12" s="1"/>
  <c r="I72" i="12"/>
  <c r="J72" i="12" s="1"/>
  <c r="I71" i="12"/>
  <c r="J71" i="12" s="1"/>
  <c r="I70" i="12"/>
  <c r="J70" i="12" s="1"/>
  <c r="I69" i="12"/>
  <c r="J69" i="12" s="1"/>
  <c r="I68" i="12"/>
  <c r="J68" i="12" s="1"/>
  <c r="I67" i="12"/>
  <c r="J67" i="12" s="1"/>
  <c r="I66" i="12"/>
  <c r="J66" i="12" s="1"/>
  <c r="I65" i="12"/>
  <c r="J65" i="12" s="1"/>
  <c r="I64" i="12"/>
  <c r="J64" i="12" s="1"/>
  <c r="I63" i="12"/>
  <c r="J63" i="12" s="1"/>
  <c r="I62" i="12"/>
  <c r="J62" i="12" s="1"/>
  <c r="I61" i="12"/>
  <c r="J61" i="12" s="1"/>
  <c r="I60" i="12"/>
  <c r="J60" i="12" s="1"/>
  <c r="I59" i="12"/>
  <c r="J59" i="12" s="1"/>
  <c r="I58" i="12"/>
  <c r="J58" i="12" s="1"/>
  <c r="I57" i="12"/>
  <c r="J57" i="12" s="1"/>
  <c r="I56" i="12"/>
  <c r="I55" i="12"/>
  <c r="J55" i="12" s="1"/>
  <c r="I54" i="12"/>
  <c r="I53" i="12"/>
  <c r="J53" i="12" s="1"/>
  <c r="I52" i="12"/>
  <c r="J52" i="12" s="1"/>
  <c r="I51" i="12"/>
  <c r="J51" i="12" s="1"/>
  <c r="I50" i="12"/>
  <c r="J50" i="12" s="1"/>
  <c r="I49" i="12"/>
  <c r="J49" i="12" s="1"/>
  <c r="I48" i="12"/>
  <c r="J48" i="12" s="1"/>
  <c r="I47" i="12"/>
  <c r="J47" i="12" s="1"/>
  <c r="I46" i="12"/>
  <c r="J46" i="12" s="1"/>
  <c r="I45" i="12"/>
  <c r="J45" i="12" s="1"/>
  <c r="I44" i="12"/>
  <c r="J44" i="12" s="1"/>
  <c r="I43" i="12"/>
  <c r="J43" i="12" s="1"/>
  <c r="I42" i="12"/>
  <c r="J42" i="12" s="1"/>
  <c r="I41" i="12"/>
  <c r="J41" i="12" s="1"/>
  <c r="I40" i="12"/>
  <c r="J40" i="12" s="1"/>
  <c r="I39" i="12"/>
  <c r="J39" i="12" s="1"/>
  <c r="I38" i="12"/>
  <c r="I37" i="12"/>
  <c r="J37" i="12" s="1"/>
  <c r="I36" i="12"/>
  <c r="J36" i="12" s="1"/>
  <c r="I35" i="12"/>
  <c r="J35" i="12" s="1"/>
  <c r="I34" i="12"/>
  <c r="I33" i="12"/>
  <c r="J33" i="12" s="1"/>
  <c r="I32" i="12"/>
  <c r="J32" i="12" s="1"/>
  <c r="I31" i="12"/>
  <c r="J31" i="12" s="1"/>
  <c r="I30" i="12"/>
  <c r="J30" i="12" s="1"/>
  <c r="I29" i="12"/>
  <c r="J29" i="12" s="1"/>
  <c r="I28" i="12"/>
  <c r="J28" i="12" s="1"/>
  <c r="I27" i="12"/>
  <c r="I26" i="12"/>
  <c r="J26" i="12" s="1"/>
  <c r="I25" i="12"/>
  <c r="J25" i="12" s="1"/>
  <c r="I24" i="12"/>
  <c r="J24" i="12" s="1"/>
  <c r="I23" i="12"/>
  <c r="J23" i="12" s="1"/>
  <c r="I22" i="12"/>
  <c r="I21" i="12"/>
  <c r="J21" i="12" s="1"/>
  <c r="I20" i="12"/>
  <c r="J20" i="12" s="1"/>
  <c r="I19" i="12"/>
  <c r="J19" i="12" s="1"/>
  <c r="I18" i="12"/>
  <c r="I17" i="12"/>
  <c r="J17" i="12" s="1"/>
  <c r="I16" i="12"/>
  <c r="J16" i="12" s="1"/>
  <c r="I15" i="12"/>
  <c r="J15" i="12" s="1"/>
  <c r="I14" i="12"/>
  <c r="I13" i="12"/>
  <c r="J13" i="12" s="1"/>
  <c r="I12" i="12"/>
  <c r="J12" i="12" s="1"/>
  <c r="I11" i="12"/>
  <c r="J11" i="12" s="1"/>
  <c r="I10" i="12"/>
  <c r="I9" i="12"/>
  <c r="J9" i="12" s="1"/>
  <c r="I8" i="12"/>
  <c r="J8" i="12" s="1"/>
  <c r="I7" i="12"/>
  <c r="I6" i="12"/>
  <c r="J6" i="12" s="1"/>
  <c r="I5" i="12"/>
  <c r="J5" i="12" s="1"/>
  <c r="J27" i="12"/>
  <c r="J22" i="12"/>
  <c r="J14" i="12"/>
  <c r="J10" i="12"/>
  <c r="J7" i="12"/>
  <c r="J85" i="12"/>
  <c r="J82" i="12"/>
  <c r="J75" i="12"/>
  <c r="J56" i="12"/>
  <c r="J54" i="12"/>
  <c r="J38" i="12"/>
  <c r="J34" i="12"/>
  <c r="J18" i="12"/>
  <c r="O50" i="11"/>
  <c r="O45" i="11"/>
  <c r="O41" i="11"/>
  <c r="O35" i="11"/>
  <c r="O33" i="11"/>
  <c r="O30" i="11"/>
  <c r="O21" i="11"/>
  <c r="O12" i="11"/>
  <c r="O65" i="11"/>
  <c r="O64" i="11"/>
  <c r="O49" i="11"/>
  <c r="O63" i="11"/>
  <c r="O61" i="11"/>
  <c r="O62" i="11"/>
  <c r="O54" i="11"/>
  <c r="O57" i="11"/>
  <c r="O56" i="11"/>
  <c r="O59" i="11"/>
  <c r="O60" i="11"/>
  <c r="O58" i="11"/>
  <c r="O44" i="11"/>
  <c r="O48" i="11"/>
  <c r="O53" i="11"/>
  <c r="O55" i="11"/>
  <c r="O52" i="11"/>
  <c r="O38" i="11"/>
  <c r="O51" i="11"/>
  <c r="O37" i="11"/>
  <c r="O46" i="11"/>
  <c r="O42" i="11"/>
  <c r="O40" i="11"/>
  <c r="O39" i="11"/>
  <c r="O34" i="11"/>
  <c r="O28" i="11"/>
  <c r="O47" i="11"/>
  <c r="O26" i="11"/>
  <c r="O43" i="11"/>
  <c r="O32" i="11"/>
  <c r="O29" i="11"/>
  <c r="O25" i="11"/>
  <c r="O23" i="11"/>
  <c r="O20" i="11"/>
  <c r="O36" i="11"/>
  <c r="O24" i="11"/>
  <c r="O15" i="11"/>
  <c r="O27" i="11"/>
  <c r="O17" i="11"/>
  <c r="O16" i="11"/>
  <c r="O19" i="11"/>
  <c r="O8" i="11"/>
  <c r="O18" i="11"/>
  <c r="O31" i="11"/>
  <c r="O9" i="11"/>
  <c r="O14" i="11"/>
  <c r="O13" i="11"/>
  <c r="O7" i="11"/>
  <c r="O11" i="11"/>
  <c r="O10" i="11"/>
  <c r="O5" i="11"/>
  <c r="O6" i="11"/>
  <c r="O22" i="11"/>
  <c r="O4" i="11"/>
  <c r="I68" i="11"/>
  <c r="I59" i="11"/>
  <c r="I50" i="11"/>
  <c r="I43" i="11"/>
  <c r="I40" i="11"/>
  <c r="I36" i="11"/>
  <c r="I22" i="11"/>
  <c r="I12" i="11"/>
  <c r="I100" i="11"/>
  <c r="I105" i="11"/>
  <c r="I98" i="11"/>
  <c r="I64" i="11"/>
  <c r="I104" i="11"/>
  <c r="I97" i="11"/>
  <c r="I103" i="11"/>
  <c r="I91" i="11"/>
  <c r="I94" i="11"/>
  <c r="I75" i="11"/>
  <c r="I102" i="11"/>
  <c r="I82" i="11"/>
  <c r="I81" i="11"/>
  <c r="I88" i="11"/>
  <c r="I89" i="11"/>
  <c r="I85" i="11"/>
  <c r="I101" i="11"/>
  <c r="I57" i="11"/>
  <c r="I99" i="11"/>
  <c r="I63" i="11"/>
  <c r="I96" i="11"/>
  <c r="I95" i="11"/>
  <c r="I74" i="11"/>
  <c r="I93" i="11"/>
  <c r="I92" i="11"/>
  <c r="I90" i="11"/>
  <c r="I77" i="11"/>
  <c r="I73" i="11"/>
  <c r="I87" i="11"/>
  <c r="I86" i="11"/>
  <c r="I84" i="11"/>
  <c r="I83" i="11"/>
  <c r="I46" i="11"/>
  <c r="I80" i="11"/>
  <c r="I79" i="11"/>
  <c r="I78" i="11"/>
  <c r="I69" i="11"/>
  <c r="I76" i="11"/>
  <c r="I72" i="11"/>
  <c r="I71" i="11"/>
  <c r="I45" i="11"/>
  <c r="I70" i="11"/>
  <c r="I67" i="11"/>
  <c r="I66" i="11"/>
  <c r="I65" i="11"/>
  <c r="I60" i="11"/>
  <c r="I62" i="11"/>
  <c r="I53" i="11"/>
  <c r="I58" i="11"/>
  <c r="I56" i="11"/>
  <c r="I48" i="11"/>
  <c r="I47" i="11"/>
  <c r="I54" i="11"/>
  <c r="I42" i="11"/>
  <c r="I52" i="11"/>
  <c r="I51" i="11"/>
  <c r="I49" i="11"/>
  <c r="I34" i="11"/>
  <c r="I61" i="11"/>
  <c r="I41" i="11"/>
  <c r="I39" i="11"/>
  <c r="I29" i="11"/>
  <c r="I55" i="11"/>
  <c r="I33" i="11"/>
  <c r="I32" i="11"/>
  <c r="I38" i="11"/>
  <c r="I35" i="11"/>
  <c r="I30" i="11"/>
  <c r="I28" i="11"/>
  <c r="I27" i="11"/>
  <c r="I25" i="11"/>
  <c r="I21" i="11"/>
  <c r="I44" i="11"/>
  <c r="I23" i="11"/>
  <c r="I26" i="11"/>
  <c r="I15" i="11"/>
  <c r="I31" i="11"/>
  <c r="I18" i="11"/>
  <c r="I17" i="11"/>
  <c r="I16" i="11"/>
  <c r="I20" i="11"/>
  <c r="I8" i="11"/>
  <c r="I19" i="11"/>
  <c r="I37" i="11"/>
  <c r="I9" i="11"/>
  <c r="I14" i="11"/>
  <c r="I13" i="11"/>
  <c r="I7" i="11"/>
  <c r="I11" i="11"/>
  <c r="I10" i="11"/>
  <c r="I5" i="11"/>
  <c r="I6" i="11"/>
  <c r="I24" i="11"/>
  <c r="I4" i="11"/>
  <c r="D19" i="11"/>
  <c r="D24" i="11"/>
  <c r="D28" i="11"/>
  <c r="D30" i="11"/>
  <c r="D34" i="11"/>
  <c r="D33" i="11"/>
  <c r="D38" i="11"/>
  <c r="D37" i="11"/>
  <c r="D43" i="11"/>
  <c r="D42" i="11"/>
  <c r="D41" i="11"/>
  <c r="D45" i="11"/>
  <c r="D48" i="11"/>
  <c r="D49" i="11"/>
  <c r="D51" i="11"/>
  <c r="D53" i="11"/>
  <c r="D54" i="11"/>
  <c r="D55" i="11"/>
  <c r="D56" i="11"/>
  <c r="D58" i="11"/>
  <c r="D59" i="11"/>
  <c r="D60" i="11"/>
  <c r="D62" i="11"/>
  <c r="D63" i="11"/>
  <c r="D64" i="11"/>
  <c r="D66" i="11"/>
  <c r="D67" i="11"/>
  <c r="D68" i="11"/>
  <c r="D69" i="11"/>
  <c r="D72" i="11"/>
  <c r="D73" i="11"/>
  <c r="D74" i="11"/>
  <c r="D76" i="11"/>
  <c r="D77" i="11"/>
  <c r="D79" i="11"/>
  <c r="D81" i="11"/>
  <c r="D87" i="11"/>
  <c r="D91" i="11"/>
  <c r="D93" i="11"/>
  <c r="D96" i="11"/>
  <c r="D108" i="11"/>
  <c r="D107" i="11"/>
  <c r="D106" i="11"/>
  <c r="D105" i="11"/>
  <c r="D104" i="11"/>
  <c r="D103" i="11"/>
  <c r="D102" i="11"/>
  <c r="D101" i="11"/>
  <c r="D97" i="11"/>
  <c r="D95" i="11"/>
  <c r="D94" i="11"/>
  <c r="D92" i="11"/>
  <c r="D90" i="11"/>
  <c r="D89" i="11"/>
  <c r="D88" i="11"/>
  <c r="D86" i="11"/>
  <c r="D85" i="11"/>
  <c r="D84" i="11"/>
  <c r="D83" i="11"/>
  <c r="D82" i="11"/>
  <c r="D80" i="11"/>
  <c r="D78" i="11"/>
  <c r="D75" i="11"/>
  <c r="D71" i="11"/>
  <c r="D70" i="11"/>
  <c r="D65" i="11"/>
  <c r="D61" i="11"/>
  <c r="D57" i="11"/>
  <c r="D52" i="11"/>
  <c r="D50" i="11"/>
  <c r="D47" i="11"/>
  <c r="D46" i="11"/>
  <c r="D44" i="11"/>
  <c r="D40" i="11"/>
  <c r="D39" i="11"/>
  <c r="D36" i="11"/>
  <c r="D35" i="11"/>
  <c r="D32" i="11"/>
  <c r="D31" i="11"/>
  <c r="D29" i="11"/>
  <c r="D27" i="11"/>
  <c r="D26" i="11"/>
  <c r="D25" i="11"/>
  <c r="D23" i="11"/>
  <c r="D22" i="11"/>
  <c r="D21" i="11"/>
  <c r="D20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</calcChain>
</file>

<file path=xl/comments1.xml><?xml version="1.0" encoding="utf-8"?>
<comments xmlns="http://schemas.openxmlformats.org/spreadsheetml/2006/main">
  <authors>
    <author>User</author>
  </authors>
  <commentList>
    <comment ref="E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Grahamstown, Eastern Cape archaeological sites x 9</t>
        </r>
      </text>
    </comment>
    <comment ref="F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Yvette broader Southern Cape Ethnobotany</t>
        </r>
      </text>
    </comment>
    <comment ref="G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Douwes &amp; Crouch South Africa</t>
        </r>
      </text>
    </comment>
    <comment ref="H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Moerman North America</t>
        </r>
      </text>
    </comment>
    <comment ref="I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Moerman Kashmir</t>
        </r>
      </text>
    </comment>
    <comment ref="J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Moerman Ecuador</t>
        </r>
      </text>
    </comment>
    <comment ref="K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Moerman Chiapas</t>
        </r>
      </text>
    </comment>
    <comment ref="L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Moaerman Korea</t>
        </r>
      </text>
    </comment>
    <comment ref="M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Saslis-Lagadoukis South Africa, Western Cape</t>
        </r>
      </text>
    </comment>
    <comment ref="N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Saslis-Lagoudakis Nepal</t>
        </r>
      </text>
    </comment>
    <comment ref="O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Saslis-Lagoudakis New Zealand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238 [196][203]</t>
        </r>
      </text>
    </comment>
    <comment ref="I10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13 [84]</t>
        </r>
      </text>
    </comment>
    <comment ref="H1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242 [57]</t>
        </r>
      </text>
    </comment>
    <comment ref="I1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7 [63]</t>
        </r>
      </text>
    </comment>
    <comment ref="H1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[248]</t>
        </r>
      </text>
    </comment>
    <comment ref="I18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[53]</t>
        </r>
      </text>
    </comment>
    <comment ref="J1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[93]</t>
        </r>
      </text>
    </comment>
    <comment ref="K1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[46]</t>
        </r>
      </text>
    </comment>
    <comment ref="L1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[16]</t>
        </r>
      </text>
    </comment>
    <comment ref="M1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[74]</t>
        </r>
      </text>
    </comment>
    <comment ref="N1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[184]</t>
        </r>
      </text>
    </comment>
    <comment ref="O1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[109]</t>
        </r>
      </text>
    </comment>
    <comment ref="H2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[222]</t>
        </r>
      </text>
    </comment>
    <comment ref="I2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80 [64]</t>
        </r>
      </text>
    </comment>
    <comment ref="J2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[100]</t>
        </r>
      </text>
    </comment>
    <comment ref="M2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57 [41]</t>
        </r>
      </text>
    </comment>
    <comment ref="H2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[211]</t>
        </r>
      </text>
    </comment>
    <comment ref="M2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45 [30]</t>
        </r>
      </text>
    </comment>
    <comment ref="N2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[110]</t>
        </r>
      </text>
    </comment>
    <comment ref="O2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[53]</t>
        </r>
      </text>
    </comment>
    <comment ref="H28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215 [55]</t>
        </r>
      </text>
    </comment>
    <comment ref="I28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99 [38]</t>
        </r>
      </text>
    </comment>
    <comment ref="L28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[42]</t>
        </r>
      </text>
    </comment>
    <comment ref="N2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 [73]</t>
        </r>
      </text>
    </comment>
    <comment ref="H41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[16]</t>
        </r>
      </text>
    </comment>
    <comment ref="I41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[50]</t>
        </r>
      </text>
    </comment>
    <comment ref="K41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[43]</t>
        </r>
      </text>
    </comment>
    <comment ref="L41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[70]</t>
        </r>
      </text>
    </comment>
    <comment ref="M4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[50]</t>
        </r>
      </text>
    </comment>
    <comment ref="N41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[117]</t>
        </r>
      </text>
    </comment>
    <comment ref="H4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[236]</t>
        </r>
      </text>
    </comment>
    <comment ref="I43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[60]</t>
        </r>
      </text>
    </comment>
    <comment ref="K43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[118]</t>
        </r>
      </text>
    </comment>
    <comment ref="L43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[61]</t>
        </r>
      </text>
    </comment>
    <comment ref="M43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[129]</t>
        </r>
      </text>
    </comment>
    <comment ref="N43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[172]</t>
        </r>
      </text>
    </comment>
    <comment ref="H6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[20]</t>
        </r>
      </text>
    </comment>
    <comment ref="I6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[5]</t>
        </r>
      </text>
    </comment>
    <comment ref="J69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[33]</t>
        </r>
      </text>
    </comment>
    <comment ref="K69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[12]</t>
        </r>
      </text>
    </comment>
    <comment ref="L69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[1]</t>
        </r>
      </text>
    </comment>
    <comment ref="N6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69 [146]</t>
        </r>
      </text>
    </comment>
    <comment ref="H84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67 [31]</t>
        </r>
      </text>
    </comment>
    <comment ref="M84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78 [24]</t>
        </r>
      </text>
    </comment>
    <comment ref="H8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101 [15]</t>
        </r>
      </text>
    </comment>
    <comment ref="L8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[15]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E3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Grahamstown, Eastern Cape archaeological sites x 9</t>
        </r>
      </text>
    </comment>
    <comment ref="F3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Yvette broader Southern Cape Ethnobotany</t>
        </r>
      </text>
    </comment>
    <comment ref="G3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Douwes &amp; Crouch South Africa</t>
        </r>
      </text>
    </comment>
    <comment ref="H3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Saslis-Lagadoukis South Africa, Western Cape</t>
        </r>
      </text>
    </comment>
    <comment ref="H20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[74]</t>
        </r>
      </text>
    </comment>
    <comment ref="H2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57 [41]</t>
        </r>
      </text>
    </comment>
    <comment ref="H2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45 [30]</t>
        </r>
      </text>
    </comment>
    <comment ref="H4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[50]</t>
        </r>
      </text>
    </comment>
    <comment ref="H45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[129]</t>
        </r>
      </text>
    </comment>
    <comment ref="H8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78 [24]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D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Grahamstown, Eastern Cape archaeological sites x 9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H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Yvette broader Southern Cape Ethnobotany</t>
        </r>
      </text>
    </comment>
    <comment ref="N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Yvette broader Southern Cape Ethnobotany</t>
        </r>
      </text>
    </comment>
    <comment ref="C3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Yvette broader Southern Cape Ethnobotany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C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Yvette broader Southern Cape Ethnobotany</t>
        </r>
      </text>
    </comment>
    <comment ref="D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Douwes &amp; Crouch South Africa</t>
        </r>
      </text>
    </comment>
    <comment ref="F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Moerman speadsheets sent to me, Kashmir</t>
        </r>
      </text>
    </comment>
    <comment ref="J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Saslis-Lagadoukis South Africa, Western Cape</t>
        </r>
      </text>
    </comment>
    <comment ref="K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Saslis-Lagoudakis Nepal</t>
        </r>
      </text>
    </comment>
    <comment ref="L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Saslis-Lagoudakis New Zealand</t>
        </r>
      </text>
    </comment>
    <comment ref="E1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238 [196][203]</t>
        </r>
      </text>
    </comment>
    <comment ref="F1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13 [84]</t>
        </r>
      </text>
    </comment>
    <comment ref="E1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242 [57]</t>
        </r>
      </text>
    </comment>
    <comment ref="F1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7 [63]</t>
        </r>
      </text>
    </comment>
    <comment ref="E1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[248]</t>
        </r>
      </text>
    </comment>
    <comment ref="F19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[53]</t>
        </r>
      </text>
    </comment>
    <comment ref="G1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[93]</t>
        </r>
      </text>
    </comment>
    <comment ref="H1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[46]</t>
        </r>
      </text>
    </comment>
    <comment ref="I1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[16]</t>
        </r>
      </text>
    </comment>
    <comment ref="J1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[74]</t>
        </r>
      </text>
    </comment>
    <comment ref="K1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[184]</t>
        </r>
      </text>
    </comment>
    <comment ref="L1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[109]</t>
        </r>
      </text>
    </comment>
    <comment ref="E2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[222]</t>
        </r>
      </text>
    </comment>
    <comment ref="F2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80 [64]</t>
        </r>
      </text>
    </comment>
    <comment ref="G2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[100]</t>
        </r>
      </text>
    </comment>
    <comment ref="J2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57 [41]</t>
        </r>
      </text>
    </comment>
    <comment ref="E2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[211]</t>
        </r>
      </text>
    </comment>
    <comment ref="J2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45 [30]</t>
        </r>
      </text>
    </comment>
    <comment ref="K2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[110]</t>
        </r>
      </text>
    </comment>
    <comment ref="L2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[53]</t>
        </r>
      </text>
    </comment>
    <comment ref="E29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215 [55]</t>
        </r>
      </text>
    </comment>
    <comment ref="F29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99 [38]</t>
        </r>
      </text>
    </comment>
    <comment ref="I29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[42]</t>
        </r>
      </text>
    </comment>
    <comment ref="K2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 [73]</t>
        </r>
      </text>
    </comment>
    <comment ref="E4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[16]</t>
        </r>
      </text>
    </comment>
    <comment ref="F4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[50]</t>
        </r>
      </text>
    </comment>
    <comment ref="H4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[43]</t>
        </r>
      </text>
    </comment>
    <comment ref="I4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[70]</t>
        </r>
      </text>
    </comment>
    <comment ref="J42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[50]</t>
        </r>
      </text>
    </comment>
    <comment ref="K42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[117]</t>
        </r>
      </text>
    </comment>
    <comment ref="E44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[236]</t>
        </r>
      </text>
    </comment>
    <comment ref="F44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[60]</t>
        </r>
      </text>
    </comment>
    <comment ref="H44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[118]</t>
        </r>
      </text>
    </comment>
    <comment ref="I44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[61]</t>
        </r>
      </text>
    </comment>
    <comment ref="J44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[129]</t>
        </r>
      </text>
    </comment>
    <comment ref="K44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[172]</t>
        </r>
      </text>
    </comment>
    <comment ref="E70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[20]</t>
        </r>
      </text>
    </comment>
    <comment ref="F70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[5]</t>
        </r>
      </text>
    </comment>
    <comment ref="G70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[33]</t>
        </r>
      </text>
    </comment>
    <comment ref="H70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[12]</t>
        </r>
      </text>
    </comment>
    <comment ref="I70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[1]</t>
        </r>
      </text>
    </comment>
    <comment ref="K70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69 [146]</t>
        </r>
      </text>
    </comment>
    <comment ref="E8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67 [31]</t>
        </r>
      </text>
    </comment>
    <comment ref="J8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78 [24]</t>
        </r>
      </text>
    </comment>
    <comment ref="E8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101 [15]</t>
        </r>
      </text>
    </comment>
    <comment ref="I8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[15]</t>
        </r>
      </text>
    </comment>
  </commentList>
</comments>
</file>

<file path=xl/comments6.xml><?xml version="1.0" encoding="utf-8"?>
<comments xmlns="http://schemas.openxmlformats.org/spreadsheetml/2006/main">
  <authors>
    <author>User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Yvette broader Southern Cape Ethnobotany</t>
        </r>
      </text>
    </comment>
    <comment ref="C1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Douwes &amp; Crouch South Africa</t>
        </r>
      </text>
    </comment>
    <comment ref="D1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Saslis-Lagadoukis South Africa, Western Cape</t>
        </r>
      </text>
    </comment>
    <comment ref="D1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[74]</t>
        </r>
      </text>
    </comment>
    <comment ref="D2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57 [41]</t>
        </r>
      </text>
    </comment>
    <comment ref="D2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45 [30]</t>
        </r>
      </text>
    </comment>
    <comment ref="D4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[50]</t>
        </r>
      </text>
    </comment>
    <comment ref="D43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[129]</t>
        </r>
      </text>
    </comment>
    <comment ref="D84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78 [24]</t>
        </r>
      </text>
    </comment>
  </commentList>
</comments>
</file>

<file path=xl/sharedStrings.xml><?xml version="1.0" encoding="utf-8"?>
<sst xmlns="http://schemas.openxmlformats.org/spreadsheetml/2006/main" count="4003" uniqueCount="645">
  <si>
    <t>Arch EC</t>
  </si>
  <si>
    <t>D &amp; C SA</t>
  </si>
  <si>
    <t>Mo NAm</t>
  </si>
  <si>
    <t>Mo Kash</t>
  </si>
  <si>
    <t>Lag SA</t>
  </si>
  <si>
    <t>Lag Nep</t>
  </si>
  <si>
    <t>Lag N Z</t>
  </si>
  <si>
    <t>Res</t>
  </si>
  <si>
    <t>Order</t>
  </si>
  <si>
    <t>Scrophulariaceae</t>
  </si>
  <si>
    <t>Asteraceae</t>
  </si>
  <si>
    <t>Anacardiaceae</t>
  </si>
  <si>
    <t>Solanaceae</t>
  </si>
  <si>
    <t>Celastraceae</t>
  </si>
  <si>
    <t>Asparagaceae</t>
  </si>
  <si>
    <t>Geraniaceae</t>
  </si>
  <si>
    <t>Malvaceae (Tiliaceae) [Sterculiaceae]</t>
  </si>
  <si>
    <t>Ebenaceae</t>
  </si>
  <si>
    <t>Fabaceae</t>
  </si>
  <si>
    <t>Crassulaceae</t>
  </si>
  <si>
    <t>Sinopteridaceae</t>
  </si>
  <si>
    <t>Lamiaceae</t>
  </si>
  <si>
    <t>Rubiaceae</t>
  </si>
  <si>
    <t>Amaranthaceae (Chenopodiaceae)</t>
  </si>
  <si>
    <t>Lobeliaceae (p. Campanulaceae)</t>
  </si>
  <si>
    <t>Capparaceae</t>
  </si>
  <si>
    <t>Sapindaceae</t>
  </si>
  <si>
    <t>Apiaceae</t>
  </si>
  <si>
    <t>Caryophyllaceae</t>
  </si>
  <si>
    <t>Oleaceae</t>
  </si>
  <si>
    <t>Polygalaceae</t>
  </si>
  <si>
    <t>Araliaceae</t>
  </si>
  <si>
    <t>Salicaceae (Flacourtiaceae)</t>
  </si>
  <si>
    <t>Stilbaceae (Loganaceae)</t>
  </si>
  <si>
    <t>Urticaceae</t>
  </si>
  <si>
    <t>Zygophyllaceae</t>
  </si>
  <si>
    <t>Moraceae</t>
  </si>
  <si>
    <t>Vitaceae</t>
  </si>
  <si>
    <t>Agavaceae</t>
  </si>
  <si>
    <t>Myrsinaceae</t>
  </si>
  <si>
    <t>Rhamnaceae</t>
  </si>
  <si>
    <t>Cucurbitaceae</t>
  </si>
  <si>
    <t>Polypodiaceae</t>
  </si>
  <si>
    <t>Aspleniaceae</t>
  </si>
  <si>
    <t>Rosaceae</t>
  </si>
  <si>
    <t>Hyacinthaceae</t>
  </si>
  <si>
    <t>Aquifoliaceae</t>
  </si>
  <si>
    <t>Curtisiaceae (Cornaceae)</t>
  </si>
  <si>
    <t>Dennstaedtiaceae</t>
  </si>
  <si>
    <t>Didieraceae (Portulacariaceae)</t>
  </si>
  <si>
    <t>Hamamelidaceae</t>
  </si>
  <si>
    <t>Loranthaceae</t>
  </si>
  <si>
    <t>Menispermaceae</t>
  </si>
  <si>
    <t>Pittosporaceae</t>
  </si>
  <si>
    <t>Salvadoraceae</t>
  </si>
  <si>
    <t>Sapotaceae</t>
  </si>
  <si>
    <t>Blechnaceae</t>
  </si>
  <si>
    <t>Proteaceae</t>
  </si>
  <si>
    <t>Anemiaceae</t>
  </si>
  <si>
    <t>Aponogetonaceae</t>
  </si>
  <si>
    <t>Lauraceae</t>
  </si>
  <si>
    <t>Meliaceae</t>
  </si>
  <si>
    <t>Melianthaceae</t>
  </si>
  <si>
    <t>Oliniaceae</t>
  </si>
  <si>
    <t>Phytolaccaceae</t>
  </si>
  <si>
    <t>Podocarpaceae</t>
  </si>
  <si>
    <t>Ranunculaceae</t>
  </si>
  <si>
    <t>Icacinaceae</t>
  </si>
  <si>
    <t>Penaeaceae</t>
  </si>
  <si>
    <t>Piperaceae</t>
  </si>
  <si>
    <t>Alliaceae</t>
  </si>
  <si>
    <t>Commelinaceae</t>
  </si>
  <si>
    <t>Dipsacaceae</t>
  </si>
  <si>
    <t>Fumariaceae</t>
  </si>
  <si>
    <t>Myricaceae</t>
  </si>
  <si>
    <t>Boraginaceae</t>
  </si>
  <si>
    <t>Asphodelaceae (p. Liliaceae)</t>
  </si>
  <si>
    <t>Phyllanthaceae</t>
  </si>
  <si>
    <t>Plumbaginaceae</t>
  </si>
  <si>
    <t>Acanthaceae</t>
  </si>
  <si>
    <t>Dioscoreaceae</t>
  </si>
  <si>
    <t>Plantaginaceae</t>
  </si>
  <si>
    <t>Juncaceae</t>
  </si>
  <si>
    <t>Euphorbiaceae</t>
  </si>
  <si>
    <t>Linaceae</t>
  </si>
  <si>
    <t>Polygonaceae</t>
  </si>
  <si>
    <t>Dryopteridaceae</t>
  </si>
  <si>
    <t>Brassicaceae</t>
  </si>
  <si>
    <t>Aizoaceae</t>
  </si>
  <si>
    <t>Santalaceae (Viscaceae)</t>
  </si>
  <si>
    <t>Ruscaceae</t>
  </si>
  <si>
    <t>Hypoxidaceae</t>
  </si>
  <si>
    <t>Thymelaeaceae</t>
  </si>
  <si>
    <t>Gentianaceae</t>
  </si>
  <si>
    <t>Oxalidaceae</t>
  </si>
  <si>
    <t>Ericaceae</t>
  </si>
  <si>
    <t>Rutaceae</t>
  </si>
  <si>
    <t>Iridaceae</t>
  </si>
  <si>
    <t>Restionaceae</t>
  </si>
  <si>
    <t>Cyperaceae</t>
  </si>
  <si>
    <t>Orchidaceae</t>
  </si>
  <si>
    <t xml:space="preserve">Feng Zhu, Chu Qinb, Lin Tao, et al, Clustered patterns of species origins of nature-derived drugs and clues for future bioprospecting, </t>
  </si>
  <si>
    <t>E. Douwes, N.R. Crouch, Regression analyses of southern African ethnomedicinal plants: informing the targeted selection of bioprospecting and pharmacological screening subjects</t>
  </si>
  <si>
    <t xml:space="preserve">D Moerman, et al, A comparison of 5 medicinal floras </t>
  </si>
  <si>
    <t>Saslis-Lagoudakis CH, Williamson EM, Savolainen V, Hawkins JA, Cross-cultural comparison of three medicinal floras and implications for bioprospecting strategies.</t>
  </si>
  <si>
    <t>Yvette van Wijk, Unpublished data</t>
  </si>
  <si>
    <t>Excel</t>
  </si>
  <si>
    <t>Apocynaceae (Asclepiadaceae)</t>
  </si>
  <si>
    <t>Arch Sites S Cape x 75</t>
  </si>
  <si>
    <t>Ethno SC</t>
  </si>
  <si>
    <t>Totals</t>
  </si>
  <si>
    <t>Average</t>
  </si>
  <si>
    <t>Zingiberaceae</t>
  </si>
  <si>
    <t>Myrtaceae</t>
  </si>
  <si>
    <t>Musaceae</t>
  </si>
  <si>
    <t>Tropaleaceae</t>
  </si>
  <si>
    <t>Cunoniaceae</t>
  </si>
  <si>
    <t>Pinaceae</t>
  </si>
  <si>
    <t>Convolvulaceae</t>
  </si>
  <si>
    <t>Parmeliaceae</t>
  </si>
  <si>
    <t>Family</t>
  </si>
  <si>
    <t>Extra Ethno - left out</t>
  </si>
  <si>
    <t>Red figures = negative residuals</t>
  </si>
  <si>
    <t>Poaceae</t>
  </si>
  <si>
    <t>Ochnaceae</t>
  </si>
  <si>
    <t>Adiantaceae</t>
  </si>
  <si>
    <t>Tropaeolaceae</t>
  </si>
  <si>
    <t>Mo Ecua</t>
  </si>
  <si>
    <t>Mo Chia</t>
  </si>
  <si>
    <t>Mo Kor</t>
  </si>
  <si>
    <t>Malvaceae</t>
  </si>
  <si>
    <t>Argophyllaceae</t>
  </si>
  <si>
    <t>Elaeocarpaceae</t>
  </si>
  <si>
    <t>Winteraceae</t>
  </si>
  <si>
    <t>Hemerocallidaceae</t>
  </si>
  <si>
    <t>Violaceae</t>
  </si>
  <si>
    <t>Asteliaceae</t>
  </si>
  <si>
    <t>Araucariaceae</t>
  </si>
  <si>
    <t>Atherospermataceae</t>
  </si>
  <si>
    <t>Balanophoraceae</t>
  </si>
  <si>
    <t>Corynocarpaceae</t>
  </si>
  <si>
    <t>Gesneriaceae</t>
  </si>
  <si>
    <t>Monimiaceae</t>
  </si>
  <si>
    <t>Passifloraceae</t>
  </si>
  <si>
    <t>Rhipogonaceae</t>
  </si>
  <si>
    <t>Apocynaceae</t>
  </si>
  <si>
    <t>Arecaceae</t>
  </si>
  <si>
    <t>Griseliniaceae</t>
  </si>
  <si>
    <t>Typhaceae</t>
  </si>
  <si>
    <t>Loganiaceae</t>
  </si>
  <si>
    <t>Santalaceae</t>
  </si>
  <si>
    <t>Asphodelaceae</t>
  </si>
  <si>
    <t>Laxmanniaceae</t>
  </si>
  <si>
    <t>Coriariaceae</t>
  </si>
  <si>
    <t>Haloragaceae</t>
  </si>
  <si>
    <t>Orobanchaceae</t>
  </si>
  <si>
    <t>Bignoniaceae</t>
  </si>
  <si>
    <t>Chloranthaceae</t>
  </si>
  <si>
    <t>Colchicaceae</t>
  </si>
  <si>
    <t>Elatinaceae</t>
  </si>
  <si>
    <t>Geissolomataceae</t>
  </si>
  <si>
    <t>Hydatellaceae</t>
  </si>
  <si>
    <t>Hydrostachyaceae</t>
  </si>
  <si>
    <t>Luzuriagaceae</t>
  </si>
  <si>
    <t>Menyanthaceae</t>
  </si>
  <si>
    <t>Nyctaginaceae</t>
  </si>
  <si>
    <t>Pandanaceae</t>
  </si>
  <si>
    <t>Pennantiaceae</t>
  </si>
  <si>
    <t>Rousseaceae</t>
  </si>
  <si>
    <t>Theophrastaceae</t>
  </si>
  <si>
    <t>Thismiaceae</t>
  </si>
  <si>
    <t>Verbenaceae</t>
  </si>
  <si>
    <t>Zosteraceae</t>
  </si>
  <si>
    <t>Calceolariaceae</t>
  </si>
  <si>
    <t>Cupressaceae</t>
  </si>
  <si>
    <t>Goodeniaceae</t>
  </si>
  <si>
    <t>Hypericaceae</t>
  </si>
  <si>
    <t>Juncaginaceae</t>
  </si>
  <si>
    <t>Zannichelliaceae</t>
  </si>
  <si>
    <t>Araceae</t>
  </si>
  <si>
    <t>Montiaceae</t>
  </si>
  <si>
    <t>Paracryphiaceae</t>
  </si>
  <si>
    <t>Nothofagaceae</t>
  </si>
  <si>
    <t>Phrymaceae</t>
  </si>
  <si>
    <t>Centrolepidaceae</t>
  </si>
  <si>
    <t>Droseraceae</t>
  </si>
  <si>
    <t>Potamogetonaceae</t>
  </si>
  <si>
    <t>Alseuosmiaceae</t>
  </si>
  <si>
    <t>Lentibulariaceae</t>
  </si>
  <si>
    <t>Stylidiaceae</t>
  </si>
  <si>
    <t>Gunneraceae</t>
  </si>
  <si>
    <t>Amaranthaceae</t>
  </si>
  <si>
    <t>Campanulaceae</t>
  </si>
  <si>
    <t>Onagraceae</t>
  </si>
  <si>
    <t>Combretaceae</t>
  </si>
  <si>
    <t>Clusiaceae</t>
  </si>
  <si>
    <t>Lythraceae</t>
  </si>
  <si>
    <t>Melastomataceae</t>
  </si>
  <si>
    <t>Symplocaceae</t>
  </si>
  <si>
    <t>Betulaceae</t>
  </si>
  <si>
    <t>Valerianaceae</t>
  </si>
  <si>
    <t>Orobranchaceae</t>
  </si>
  <si>
    <t>Pedaliaceae</t>
  </si>
  <si>
    <t>Hydrangeaceae</t>
  </si>
  <si>
    <t>Fagaceae</t>
  </si>
  <si>
    <t>Adoxaceae</t>
  </si>
  <si>
    <t>Dillenicaceae</t>
  </si>
  <si>
    <t>Buxaceae</t>
  </si>
  <si>
    <t>Melanthiaceae</t>
  </si>
  <si>
    <t>Berberidaceae</t>
  </si>
  <si>
    <t>Bromeliaceae</t>
  </si>
  <si>
    <t>Burseraceae</t>
  </si>
  <si>
    <t>Butomaceae</t>
  </si>
  <si>
    <t>Cannabaceae</t>
  </si>
  <si>
    <t>Caricaceae</t>
  </si>
  <si>
    <t>Daphniphyllaceae</t>
  </si>
  <si>
    <t>Dipterocarpaceae</t>
  </si>
  <si>
    <t>Gnetaceae</t>
  </si>
  <si>
    <t>Moringaceae</t>
  </si>
  <si>
    <t>Paeoniaceae</t>
  </si>
  <si>
    <t>Saururaceae</t>
  </si>
  <si>
    <t>Torricelliaceae</t>
  </si>
  <si>
    <t>Annonaceae</t>
  </si>
  <si>
    <t>Basellaceae</t>
  </si>
  <si>
    <t>Taxaceae</t>
  </si>
  <si>
    <t>Theaceae</t>
  </si>
  <si>
    <t>Ephedraceae</t>
  </si>
  <si>
    <t>Illiciaceae</t>
  </si>
  <si>
    <t>Juglandaceae</t>
  </si>
  <si>
    <t>Lecythidaceae</t>
  </si>
  <si>
    <t>Pontederiaceae</t>
  </si>
  <si>
    <t>Simaroubaceae</t>
  </si>
  <si>
    <t>Ulmaceae</t>
  </si>
  <si>
    <t>Smilacaceae</t>
  </si>
  <si>
    <t>Nymphaeaceae</t>
  </si>
  <si>
    <t>Alismataceae</t>
  </si>
  <si>
    <t>Tamaricaceae</t>
  </si>
  <si>
    <t>Actinidiaceae</t>
  </si>
  <si>
    <t>Parnassiaceae</t>
  </si>
  <si>
    <t>Amaryllidiaceae</t>
  </si>
  <si>
    <t>Cornaceae</t>
  </si>
  <si>
    <t>Elaeagnaceae</t>
  </si>
  <si>
    <t>Elaeaocarpaceae</t>
  </si>
  <si>
    <t>Carlemanniaceae</t>
  </si>
  <si>
    <t>Casuarinaceae</t>
  </si>
  <si>
    <t>Circaeasteraceae</t>
  </si>
  <si>
    <t>Cycadaceae</t>
  </si>
  <si>
    <t>Datiscaceae</t>
  </si>
  <si>
    <t>Diapsensiaceae</t>
  </si>
  <si>
    <t>Gingkoaceae</t>
  </si>
  <si>
    <t>Marantaceae</t>
  </si>
  <si>
    <t>Podostemaceae</t>
  </si>
  <si>
    <t>Polemoniaceae</t>
  </si>
  <si>
    <t>Rhizophoraceae</t>
  </si>
  <si>
    <t>Sphenocleaceae</t>
  </si>
  <si>
    <t>Stachyuraceae</t>
  </si>
  <si>
    <t>Tetramelaceae</t>
  </si>
  <si>
    <t>Trochodendraceae</t>
  </si>
  <si>
    <t>Liliaceae</t>
  </si>
  <si>
    <t>Grossulariaceae</t>
  </si>
  <si>
    <t>Hydrocharitaceae</t>
  </si>
  <si>
    <t>Cactaceae</t>
  </si>
  <si>
    <t>Lardizabalaceae</t>
  </si>
  <si>
    <t>Morinaceae</t>
  </si>
  <si>
    <t>Opiliaceae</t>
  </si>
  <si>
    <t>Xyridaceae</t>
  </si>
  <si>
    <t>Malphigiaceae</t>
  </si>
  <si>
    <t>Myristicaceae</t>
  </si>
  <si>
    <t>Olacaceae</t>
  </si>
  <si>
    <t>Staphyleaceae</t>
  </si>
  <si>
    <t>Styracaceae</t>
  </si>
  <si>
    <t>Burmanniaceae</t>
  </si>
  <si>
    <t>Portulacaceae</t>
  </si>
  <si>
    <t>Magnoliaceae</t>
  </si>
  <si>
    <t>Aristolochiaceae</t>
  </si>
  <si>
    <t>Eriocaulaceae</t>
  </si>
  <si>
    <t>Sabiaceae</t>
  </si>
  <si>
    <t>Salicaceae</t>
  </si>
  <si>
    <t>Begoniaceae</t>
  </si>
  <si>
    <t>Papaveraceae</t>
  </si>
  <si>
    <t>Caprifoliaceae</t>
  </si>
  <si>
    <t>Balsaminaceae</t>
  </si>
  <si>
    <t>Primulaceae</t>
  </si>
  <si>
    <t>Saxifragaceae</t>
  </si>
  <si>
    <t>Urticaceae (Cannabaceae)</t>
  </si>
  <si>
    <t>Moerman 5 Floras</t>
  </si>
  <si>
    <t>Residual</t>
  </si>
  <si>
    <t>CAPE</t>
  </si>
  <si>
    <t>Ord</t>
  </si>
  <si>
    <t>ASTERACEAE</t>
  </si>
  <si>
    <t>POACEAE</t>
  </si>
  <si>
    <t>SOLANACEAE</t>
  </si>
  <si>
    <t>MALVACEAE</t>
  </si>
  <si>
    <t>LAMIACEAE</t>
  </si>
  <si>
    <t>EBENACEAE</t>
  </si>
  <si>
    <t>GERANIACEAE</t>
  </si>
  <si>
    <t>ASPARAGACEAE</t>
  </si>
  <si>
    <t>RUBIACEAE</t>
  </si>
  <si>
    <t>CONVOLVULACEAE</t>
  </si>
  <si>
    <t>CELASTRACEAE</t>
  </si>
  <si>
    <t>ANACARDIACEAE</t>
  </si>
  <si>
    <t>AMARYLLIDACEAE</t>
  </si>
  <si>
    <t>ASPHODELACEAE</t>
  </si>
  <si>
    <t>RANUNCULACEAE</t>
  </si>
  <si>
    <t>BRASSICACEAE</t>
  </si>
  <si>
    <t>EUPHORBIACEAE</t>
  </si>
  <si>
    <t>HYACINTHACEAE</t>
  </si>
  <si>
    <t>OROBANCHACEAE</t>
  </si>
  <si>
    <t>ORCHIDACEAE</t>
  </si>
  <si>
    <t>VITACEAE</t>
  </si>
  <si>
    <t>SAPINDACEAE</t>
  </si>
  <si>
    <t>CUCURBITACEAE</t>
  </si>
  <si>
    <t>VISCACEAE</t>
  </si>
  <si>
    <t>AMARANTHACEAE</t>
  </si>
  <si>
    <t>ACANTHACEAE</t>
  </si>
  <si>
    <t>BORAGINACEAE</t>
  </si>
  <si>
    <t>CELTIDACEAE</t>
  </si>
  <si>
    <t>CLUSIACEAE</t>
  </si>
  <si>
    <t>LOGANIACEAE</t>
  </si>
  <si>
    <t>MELIACEAE</t>
  </si>
  <si>
    <t>APOCYNACEAE</t>
  </si>
  <si>
    <t>AGAPANTHACEAE</t>
  </si>
  <si>
    <t>ICACINACEAE</t>
  </si>
  <si>
    <t>MELIANTHACEAE</t>
  </si>
  <si>
    <t>MENISPERMACEAE</t>
  </si>
  <si>
    <t>COMMELINACEAE</t>
  </si>
  <si>
    <t>ALLIACEAE</t>
  </si>
  <si>
    <t>ARALIACEAE</t>
  </si>
  <si>
    <t>APIACEAE</t>
  </si>
  <si>
    <t>FLACOURTIACEAE</t>
  </si>
  <si>
    <t>POLYGONACEAE</t>
  </si>
  <si>
    <t>OLEACEAE</t>
  </si>
  <si>
    <t>PLANTAGINACEAE</t>
  </si>
  <si>
    <t>STILBACEAE</t>
  </si>
  <si>
    <t>CRASSULACEAE</t>
  </si>
  <si>
    <t>RUTACEAE</t>
  </si>
  <si>
    <t>CYPERACEAE</t>
  </si>
  <si>
    <t>AQUIFOLIACEAE</t>
  </si>
  <si>
    <t>BALSAMINACEAE</t>
  </si>
  <si>
    <t>CORNACEAE</t>
  </si>
  <si>
    <t>GOODENIACEAE</t>
  </si>
  <si>
    <t>GUNNERACEAE</t>
  </si>
  <si>
    <t>HYDNORACEAE</t>
  </si>
  <si>
    <t>MONTINIACEAE</t>
  </si>
  <si>
    <t>PITTOSPORACEAE</t>
  </si>
  <si>
    <t>SALICACEAE</t>
  </si>
  <si>
    <t>SALVADORACEAE</t>
  </si>
  <si>
    <t>SAPOTACEAE</t>
  </si>
  <si>
    <t>TYPHACEAE</t>
  </si>
  <si>
    <t>VAHLIACEAE</t>
  </si>
  <si>
    <t>VALERIANACEAE</t>
  </si>
  <si>
    <t>OCHNACEAE</t>
  </si>
  <si>
    <t>RUPPIACEAE</t>
  </si>
  <si>
    <t>LENTIBULARIACEAE</t>
  </si>
  <si>
    <t>ONAGRACEAE</t>
  </si>
  <si>
    <t>STRELITZIACEAE</t>
  </si>
  <si>
    <t>ARACEAE</t>
  </si>
  <si>
    <t>POTAMOGETONACEAE</t>
  </si>
  <si>
    <t>PRIMULACEAE</t>
  </si>
  <si>
    <t>DIOSCOREACEAE</t>
  </si>
  <si>
    <t>DIPSACACEAE</t>
  </si>
  <si>
    <t>ANTHERICACEAE</t>
  </si>
  <si>
    <t>CAMPANULACEAE</t>
  </si>
  <si>
    <t>DROSERACEAE</t>
  </si>
  <si>
    <t>PLUMBAGINACEAE</t>
  </si>
  <si>
    <t>JUNCACEAE</t>
  </si>
  <si>
    <t>SANTALACEAE</t>
  </si>
  <si>
    <t>ZYGOPHYLLACEAE</t>
  </si>
  <si>
    <t>POLYGALACEAE</t>
  </si>
  <si>
    <t>FABACEAE</t>
  </si>
  <si>
    <t>GENTIANACEAE</t>
  </si>
  <si>
    <t>BALANOPHORACEAE</t>
  </si>
  <si>
    <t>BEHNIACEAE</t>
  </si>
  <si>
    <t>CYTINACEAE</t>
  </si>
  <si>
    <t>ELATINACEAE</t>
  </si>
  <si>
    <t>GEISSOLOMATACEAE</t>
  </si>
  <si>
    <t>HAMAMELIDACEAE</t>
  </si>
  <si>
    <t>KIGGELARIACEAE</t>
  </si>
  <si>
    <t>LANARIACEAE</t>
  </si>
  <si>
    <t>LYTHRACEAE</t>
  </si>
  <si>
    <t>NAJADACEAE</t>
  </si>
  <si>
    <t>PAPAVERACEAE</t>
  </si>
  <si>
    <t>PICRODENDRACEAE</t>
  </si>
  <si>
    <t>PRIONIACEAE</t>
  </si>
  <si>
    <t>RESEDACEAE</t>
  </si>
  <si>
    <t>TAMARICACEAE</t>
  </si>
  <si>
    <t>XYRIDACEAE</t>
  </si>
  <si>
    <t>ZOSTERACEAE</t>
  </si>
  <si>
    <t>ACHARIACEAE</t>
  </si>
  <si>
    <t>BIGNONIACEAE</t>
  </si>
  <si>
    <t>CERATOPHYLLACEAE</t>
  </si>
  <si>
    <t>CUNONIACEAE</t>
  </si>
  <si>
    <t>FRANKENIACEAE</t>
  </si>
  <si>
    <t>GESNERIACEAE</t>
  </si>
  <si>
    <t>HALORAGACEAE</t>
  </si>
  <si>
    <t>HYDROCHARITACEAE</t>
  </si>
  <si>
    <t>JUNCAGINACEAE</t>
  </si>
  <si>
    <t>LORANTHACEAE</t>
  </si>
  <si>
    <t>MYRTACEAE</t>
  </si>
  <si>
    <t>NEURADACEAE</t>
  </si>
  <si>
    <t>OLINIACEAE</t>
  </si>
  <si>
    <t>RORIDULACEAE</t>
  </si>
  <si>
    <t>VERBENACEAE</t>
  </si>
  <si>
    <t>VIOLACEAE</t>
  </si>
  <si>
    <t>GRUBBIACEAE</t>
  </si>
  <si>
    <t>HEMEROCALLIDACEAE</t>
  </si>
  <si>
    <t>MYRSINACEAE</t>
  </si>
  <si>
    <t>ZANNICHELLIACEAE</t>
  </si>
  <si>
    <t>MENYANTHACEAE</t>
  </si>
  <si>
    <t>APONOGETONACEAE</t>
  </si>
  <si>
    <t>FUMARIACEAE</t>
  </si>
  <si>
    <t>MORACEAE</t>
  </si>
  <si>
    <t>PHYLLANTHACEAE</t>
  </si>
  <si>
    <t>TECOPHILAEACEAE</t>
  </si>
  <si>
    <t>ROSACEAE</t>
  </si>
  <si>
    <t>URTICACEAE</t>
  </si>
  <si>
    <t>MYRICACEAE</t>
  </si>
  <si>
    <t>HAEMODORACEAE</t>
  </si>
  <si>
    <t>PORTULACACEAE</t>
  </si>
  <si>
    <t>LINACEAE</t>
  </si>
  <si>
    <t>THYMELAEACEAE</t>
  </si>
  <si>
    <t>RHAMNACEAE</t>
  </si>
  <si>
    <t>PENAEACEAE</t>
  </si>
  <si>
    <t>CARYOPHYLLACEAE</t>
  </si>
  <si>
    <t>COLCHICACEAE</t>
  </si>
  <si>
    <t>HYPOXIDACEAE</t>
  </si>
  <si>
    <t>MOLLUGINACEAE</t>
  </si>
  <si>
    <t>CONVALLARIACEAE</t>
  </si>
  <si>
    <t>BRUNIACEAE</t>
  </si>
  <si>
    <t>OXALIDACEAE</t>
  </si>
  <si>
    <t>SCROPHULARIACEAE</t>
  </si>
  <si>
    <t>PROTEACEAE</t>
  </si>
  <si>
    <t>RESTIONACEAE</t>
  </si>
  <si>
    <t>AIZOACEAE</t>
  </si>
  <si>
    <t>IRIDACEAE</t>
  </si>
  <si>
    <t>ERICACEAE</t>
  </si>
  <si>
    <t>Saslis-Lagadoudis 3 Floras</t>
  </si>
  <si>
    <t>NZ</t>
  </si>
  <si>
    <t>NEPAL</t>
  </si>
  <si>
    <t>Asclepiadaceae</t>
  </si>
  <si>
    <t>Aceraceae</t>
  </si>
  <si>
    <t>Viscaceae</t>
  </si>
  <si>
    <t>Hippocastanaceae</t>
  </si>
  <si>
    <t>Calycanthaceae</t>
  </si>
  <si>
    <t>Chenopodiaceae</t>
  </si>
  <si>
    <t>Platanaceae</t>
  </si>
  <si>
    <t>Chrysobalanaceae</t>
  </si>
  <si>
    <t>Krameriaceae</t>
  </si>
  <si>
    <t>Garryaceae</t>
  </si>
  <si>
    <t>Epacridaceae</t>
  </si>
  <si>
    <t>Fouquieriaceae</t>
  </si>
  <si>
    <t>Simmondsiaceae</t>
  </si>
  <si>
    <t>Acoraceae</t>
  </si>
  <si>
    <t>Clethraceae</t>
  </si>
  <si>
    <t>Haemodoraceae</t>
  </si>
  <si>
    <t>Empetraceae</t>
  </si>
  <si>
    <t>Diapensiaceae</t>
  </si>
  <si>
    <t>Taxodiaceae</t>
  </si>
  <si>
    <t>Sarraceniaceae</t>
  </si>
  <si>
    <t>Sparganiaceae</t>
  </si>
  <si>
    <t>Rafflesiaceae</t>
  </si>
  <si>
    <t>Stemonaceae</t>
  </si>
  <si>
    <t>Strelitziaceae</t>
  </si>
  <si>
    <t>Brunelliaceae</t>
  </si>
  <si>
    <t>Surianaceae</t>
  </si>
  <si>
    <t>Lophosoriaceae</t>
  </si>
  <si>
    <t>Taccaceae</t>
  </si>
  <si>
    <t>Schisandraceae</t>
  </si>
  <si>
    <t>Scheuchzeriaceae</t>
  </si>
  <si>
    <t>Cercidiphyllaceae</t>
  </si>
  <si>
    <t>Calyceraceae</t>
  </si>
  <si>
    <t>Hernandiaceae</t>
  </si>
  <si>
    <t>Connaraceae</t>
  </si>
  <si>
    <t>Leitneriaceae</t>
  </si>
  <si>
    <t>Bataceae</t>
  </si>
  <si>
    <t>Goetzeaceae</t>
  </si>
  <si>
    <t>Achatocarpaceae</t>
  </si>
  <si>
    <t>Trapaceae</t>
  </si>
  <si>
    <t>Mayacaceae</t>
  </si>
  <si>
    <t>Posidoniaceae</t>
  </si>
  <si>
    <t>Joinvilleaceae</t>
  </si>
  <si>
    <t>Punicaceae</t>
  </si>
  <si>
    <t>Aloaceae</t>
  </si>
  <si>
    <t>Lennoaceae</t>
  </si>
  <si>
    <t>Nelumbonaceae</t>
  </si>
  <si>
    <t>Cecropiaceae</t>
  </si>
  <si>
    <t>Eremolepidaceae</t>
  </si>
  <si>
    <t>Cymodoceaceae</t>
  </si>
  <si>
    <t>Canellaceae</t>
  </si>
  <si>
    <t>Limnocharitaceae</t>
  </si>
  <si>
    <t>Dilleniaceae</t>
  </si>
  <si>
    <t>Marcgraviaceae</t>
  </si>
  <si>
    <t>Cabombaceae</t>
  </si>
  <si>
    <t>Hippuridaceae</t>
  </si>
  <si>
    <t>Cyrillaceae</t>
  </si>
  <si>
    <t>Costaceae</t>
  </si>
  <si>
    <t>Myoporaceae</t>
  </si>
  <si>
    <t>Ceratophyllaceae</t>
  </si>
  <si>
    <t>Crossosomataceae</t>
  </si>
  <si>
    <t>Bixaceae</t>
  </si>
  <si>
    <t>Frankeniaceae</t>
  </si>
  <si>
    <t>Bombacaceae</t>
  </si>
  <si>
    <t>Erythroxylaceae</t>
  </si>
  <si>
    <t>Resedaceae</t>
  </si>
  <si>
    <t>Heliconiaceae</t>
  </si>
  <si>
    <t>Molluginaceae</t>
  </si>
  <si>
    <t>Cannaceae</t>
  </si>
  <si>
    <t>Marattiaceae</t>
  </si>
  <si>
    <t>Najadaceae</t>
  </si>
  <si>
    <t>Turneraceae</t>
  </si>
  <si>
    <t>Tiliaceae</t>
  </si>
  <si>
    <t>Limnanthaceae</t>
  </si>
  <si>
    <t>Lemnaceae</t>
  </si>
  <si>
    <t>Cyatheaceae</t>
  </si>
  <si>
    <t>Sterculiaceae</t>
  </si>
  <si>
    <t>Cistaceae</t>
  </si>
  <si>
    <t>Davalliaceae</t>
  </si>
  <si>
    <t>Callitrichaceae</t>
  </si>
  <si>
    <t>Cuscutaceae</t>
  </si>
  <si>
    <t>Flacourtiaceae</t>
  </si>
  <si>
    <t>Loasaceae</t>
  </si>
  <si>
    <t>Malpighiaceae</t>
  </si>
  <si>
    <t>Hydrophyllaceae</t>
  </si>
  <si>
    <t>N-AM</t>
  </si>
  <si>
    <t>Eleocarpaceae</t>
  </si>
  <si>
    <t>Alangiaceae</t>
  </si>
  <si>
    <t>KOREA</t>
  </si>
  <si>
    <t>Gyrocarpaceae</t>
  </si>
  <si>
    <t>CHIAPAS</t>
  </si>
  <si>
    <t xml:space="preserve">Family </t>
  </si>
  <si>
    <t>Leeaceae</t>
  </si>
  <si>
    <t>KASHMIR</t>
  </si>
  <si>
    <t>Cyclanthaceae</t>
  </si>
  <si>
    <t>Dichapetalaceae</t>
  </si>
  <si>
    <t>Triuridaceae</t>
  </si>
  <si>
    <t>Lacistemataceae</t>
  </si>
  <si>
    <t>Caryocaraceae</t>
  </si>
  <si>
    <t>Quiinaceae</t>
  </si>
  <si>
    <t>Vochysiaceae</t>
  </si>
  <si>
    <t>ECUADOR</t>
  </si>
  <si>
    <t>Lobeliaceae</t>
  </si>
  <si>
    <t>Amaryllidaceae</t>
  </si>
  <si>
    <t>SC ARCH</t>
  </si>
  <si>
    <t>Yvette Regressions</t>
  </si>
  <si>
    <t>Didieraceae (Portulacaceae)</t>
  </si>
  <si>
    <t>Stilbaceae</t>
  </si>
  <si>
    <t>Alliaceae (Amaryllidaceae)</t>
  </si>
  <si>
    <t>Zingiberaceae (Cannaceae)</t>
  </si>
  <si>
    <t>Dioscoriaceae</t>
  </si>
  <si>
    <t>Amaryllidaceae (p Liliaceae)</t>
  </si>
  <si>
    <t>Aizoaceae (Mesembryanthemaceae)</t>
  </si>
  <si>
    <t xml:space="preserve">Amaryllidaceae </t>
  </si>
  <si>
    <t>Ordered</t>
  </si>
  <si>
    <t>Only using ethno taxa in comparisons</t>
  </si>
  <si>
    <t xml:space="preserve">Zingiberaceae (Cannaceae) </t>
  </si>
  <si>
    <t>Nul values deleted</t>
  </si>
  <si>
    <t xml:space="preserve">Family Comparisons between South African analysis results from Archaeological sites, Ethnobotany of Southern Cape, and D &amp; C + Lag - </t>
  </si>
  <si>
    <t>Cape sites &amp; all S African ethno</t>
  </si>
  <si>
    <t>Common to Top 20</t>
  </si>
  <si>
    <t>Common to Top 50</t>
  </si>
  <si>
    <t>S &amp; E Cape sites &amp; all S African ethno</t>
  </si>
  <si>
    <t>Cannaceae (Zingiberaceae)</t>
  </si>
  <si>
    <t>Taxa</t>
  </si>
  <si>
    <t xml:space="preserve">32% of S Cape ethno in Top 50 common regressed taxa </t>
  </si>
  <si>
    <t xml:space="preserve">All 7 of the Top 20 in combined regression list are in Top 20 of S Cape ethno </t>
  </si>
  <si>
    <t>Global Ethno only (no ferns)</t>
  </si>
  <si>
    <t>T 50</t>
  </si>
  <si>
    <t>T 20</t>
  </si>
  <si>
    <t xml:space="preserve">All 7 of the Top 20 in this ethno combined regression list are in Top 20 full global list </t>
  </si>
  <si>
    <t>All 20 0f 20 common Top 50 are in S Cape ethno list</t>
  </si>
  <si>
    <t>Full S African sites &amp; all ethno &amp; Global</t>
  </si>
  <si>
    <t>Residuals</t>
  </si>
  <si>
    <t>S Cape sites &amp; S Cape ethno</t>
  </si>
  <si>
    <t>Ferns not Sinop in S Cape deleted</t>
  </si>
  <si>
    <t>Only S African ethno</t>
  </si>
  <si>
    <t>Only S Cape &amp; S African ethno</t>
  </si>
  <si>
    <t xml:space="preserve">T 50 </t>
  </si>
  <si>
    <t xml:space="preserve">All 20 of the Top 50 in this ethno combined regression list are in Top 50 full global list </t>
  </si>
  <si>
    <t>19 of Top 50 in this list are in Top 50 of full global list</t>
  </si>
  <si>
    <t>S Cape ETHNO only</t>
  </si>
  <si>
    <t xml:space="preserve">S Africa &amp; Global Ethno only </t>
  </si>
  <si>
    <t>[52]</t>
  </si>
  <si>
    <t>[59]</t>
  </si>
  <si>
    <t>[21]</t>
  </si>
  <si>
    <t xml:space="preserve">Only southern Cape Ethnobotany </t>
  </si>
  <si>
    <t>Only southern Cape &amp; southern African ethnobotany</t>
  </si>
  <si>
    <t>[54]</t>
  </si>
  <si>
    <t>[61]</t>
  </si>
  <si>
    <t>No archaeo. Only Sinop in ferns</t>
  </si>
  <si>
    <t>Important Families just outside top 50</t>
  </si>
  <si>
    <t>Arch SC</t>
  </si>
  <si>
    <t>Av Order</t>
  </si>
  <si>
    <t>[74]</t>
  </si>
  <si>
    <t>[65]</t>
  </si>
  <si>
    <t>[70]</t>
  </si>
  <si>
    <t>T50</t>
  </si>
  <si>
    <t>T20</t>
  </si>
  <si>
    <t>EC ARCH</t>
  </si>
  <si>
    <t>SC ETHNO</t>
  </si>
  <si>
    <r>
      <t>Malvaceae [</t>
    </r>
    <r>
      <rPr>
        <i/>
        <sz val="11"/>
        <color theme="1"/>
        <rFont val="Calibri"/>
        <family val="2"/>
        <scheme val="minor"/>
      </rPr>
      <t>Tiliaceae</t>
    </r>
    <r>
      <rPr>
        <sz val="11"/>
        <color theme="1"/>
        <rFont val="Calibri"/>
        <family val="2"/>
        <scheme val="minor"/>
      </rPr>
      <t>] [</t>
    </r>
    <r>
      <rPr>
        <i/>
        <sz val="11"/>
        <color theme="1"/>
        <rFont val="Calibri"/>
        <family val="2"/>
        <scheme val="minor"/>
      </rPr>
      <t>Sterculiaceae</t>
    </r>
    <r>
      <rPr>
        <sz val="11"/>
        <color theme="1"/>
        <rFont val="Calibri"/>
        <family val="2"/>
        <scheme val="minor"/>
      </rPr>
      <t>]</t>
    </r>
  </si>
  <si>
    <r>
      <t>Amaranthaceae [</t>
    </r>
    <r>
      <rPr>
        <i/>
        <sz val="11"/>
        <color theme="1"/>
        <rFont val="Calibri"/>
        <family val="2"/>
        <scheme val="minor"/>
      </rPr>
      <t>Chenopodiaceae</t>
    </r>
    <r>
      <rPr>
        <sz val="11"/>
        <color theme="1"/>
        <rFont val="Calibri"/>
        <family val="2"/>
        <scheme val="minor"/>
      </rPr>
      <t>]</t>
    </r>
  </si>
  <si>
    <r>
      <t xml:space="preserve">Lobeliaceae [part </t>
    </r>
    <r>
      <rPr>
        <i/>
        <sz val="11"/>
        <color theme="1"/>
        <rFont val="Calibri"/>
        <family val="2"/>
        <scheme val="minor"/>
      </rPr>
      <t>Campanulaceae</t>
    </r>
    <r>
      <rPr>
        <sz val="11"/>
        <color theme="1"/>
        <rFont val="Calibri"/>
        <family val="2"/>
        <scheme val="minor"/>
      </rPr>
      <t>]</t>
    </r>
  </si>
  <si>
    <r>
      <t>Salicaceae [</t>
    </r>
    <r>
      <rPr>
        <i/>
        <sz val="11"/>
        <color theme="1"/>
        <rFont val="Calibri"/>
        <family val="2"/>
        <scheme val="minor"/>
      </rPr>
      <t>Flacourtiaceae</t>
    </r>
    <r>
      <rPr>
        <sz val="11"/>
        <color theme="1"/>
        <rFont val="Calibri"/>
        <family val="2"/>
        <scheme val="minor"/>
      </rPr>
      <t>]</t>
    </r>
  </si>
  <si>
    <r>
      <t>Stilbaceae [</t>
    </r>
    <r>
      <rPr>
        <i/>
        <sz val="11"/>
        <color theme="1"/>
        <rFont val="Calibri"/>
        <family val="2"/>
        <scheme val="minor"/>
      </rPr>
      <t>Loganaceae</t>
    </r>
    <r>
      <rPr>
        <sz val="11"/>
        <color theme="1"/>
        <rFont val="Calibri"/>
        <family val="2"/>
        <scheme val="minor"/>
      </rPr>
      <t>]</t>
    </r>
  </si>
  <si>
    <r>
      <t>Urticaceae [</t>
    </r>
    <r>
      <rPr>
        <i/>
        <sz val="11"/>
        <color theme="1"/>
        <rFont val="Calibri"/>
        <family val="2"/>
        <scheme val="minor"/>
      </rPr>
      <t>Cannabaceae</t>
    </r>
    <r>
      <rPr>
        <sz val="11"/>
        <color theme="1"/>
        <rFont val="Calibri"/>
        <family val="2"/>
        <scheme val="minor"/>
      </rPr>
      <t>]</t>
    </r>
  </si>
  <si>
    <r>
      <t>Curtisiaceae [</t>
    </r>
    <r>
      <rPr>
        <i/>
        <sz val="11"/>
        <color theme="1"/>
        <rFont val="Calibri"/>
        <family val="2"/>
        <scheme val="minor"/>
      </rPr>
      <t>Cornaceae</t>
    </r>
    <r>
      <rPr>
        <sz val="11"/>
        <color theme="1"/>
        <rFont val="Calibri"/>
        <family val="2"/>
        <scheme val="minor"/>
      </rPr>
      <t>]</t>
    </r>
  </si>
  <si>
    <r>
      <t>Didieraceae [</t>
    </r>
    <r>
      <rPr>
        <i/>
        <sz val="11"/>
        <color theme="1"/>
        <rFont val="Calibri"/>
        <family val="2"/>
        <scheme val="minor"/>
      </rPr>
      <t>Portulacaceae</t>
    </r>
    <r>
      <rPr>
        <sz val="11"/>
        <color theme="1"/>
        <rFont val="Calibri"/>
        <family val="2"/>
        <scheme val="minor"/>
      </rPr>
      <t>]</t>
    </r>
  </si>
  <si>
    <r>
      <t xml:space="preserve">Asphodelaceae [part </t>
    </r>
    <r>
      <rPr>
        <i/>
        <sz val="11"/>
        <color theme="1"/>
        <rFont val="Calibri"/>
        <family val="2"/>
        <scheme val="minor"/>
      </rPr>
      <t>Liliaceae</t>
    </r>
    <r>
      <rPr>
        <sz val="11"/>
        <color theme="1"/>
        <rFont val="Calibri"/>
        <family val="2"/>
        <scheme val="minor"/>
      </rPr>
      <t>]</t>
    </r>
  </si>
  <si>
    <r>
      <t>Santalaceae [</t>
    </r>
    <r>
      <rPr>
        <i/>
        <sz val="11"/>
        <color theme="1"/>
        <rFont val="Calibri"/>
        <family val="2"/>
        <scheme val="minor"/>
      </rPr>
      <t>Viscaceae</t>
    </r>
    <r>
      <rPr>
        <sz val="11"/>
        <color theme="1"/>
        <rFont val="Calibri"/>
        <family val="2"/>
        <scheme val="minor"/>
      </rPr>
      <t>]</t>
    </r>
  </si>
  <si>
    <r>
      <t>Apocynaceae [</t>
    </r>
    <r>
      <rPr>
        <i/>
        <sz val="11"/>
        <color theme="1"/>
        <rFont val="Calibri"/>
        <family val="2"/>
        <scheme val="minor"/>
      </rPr>
      <t>Asclepiadaceae</t>
    </r>
    <r>
      <rPr>
        <sz val="11"/>
        <color theme="1"/>
        <rFont val="Calibri"/>
        <family val="2"/>
        <scheme val="minor"/>
      </rPr>
      <t>]</t>
    </r>
  </si>
  <si>
    <t>Global order</t>
  </si>
  <si>
    <t>Res.</t>
  </si>
  <si>
    <t>Av.</t>
  </si>
  <si>
    <r>
      <t>Zingiberaceae [</t>
    </r>
    <r>
      <rPr>
        <i/>
        <sz val="11"/>
        <color theme="1"/>
        <rFont val="Calibri"/>
        <family val="2"/>
        <scheme val="minor"/>
      </rPr>
      <t>Cannaceae</t>
    </r>
    <r>
      <rPr>
        <sz val="11"/>
        <color theme="1"/>
        <rFont val="Calibri"/>
        <family val="2"/>
        <scheme val="minor"/>
      </rPr>
      <t xml:space="preserve">] </t>
    </r>
  </si>
  <si>
    <t>Global Families</t>
  </si>
  <si>
    <t xml:space="preserve">Arch SC </t>
  </si>
  <si>
    <t>Lag NZ</t>
  </si>
  <si>
    <t>Mo NA</t>
  </si>
  <si>
    <t>Total</t>
  </si>
  <si>
    <t>Lag Np</t>
  </si>
  <si>
    <t>Mo Ko</t>
  </si>
  <si>
    <t>Mo Ch</t>
  </si>
  <si>
    <t>Mo Ec</t>
  </si>
  <si>
    <t>Mo Ka</t>
  </si>
  <si>
    <t>D.C SA</t>
  </si>
  <si>
    <t>Eth SC</t>
  </si>
  <si>
    <t>SC + EC</t>
  </si>
  <si>
    <t>Global</t>
  </si>
  <si>
    <t>SC &amp; EC Cape sites &amp; all S African ethno</t>
  </si>
  <si>
    <t xml:space="preserve">Global Ethno only </t>
  </si>
  <si>
    <t>Eth SC.EC</t>
  </si>
  <si>
    <t>SC Ethnobotanical regression</t>
  </si>
  <si>
    <t>Arch Sites S Cape &amp; E Cape</t>
  </si>
  <si>
    <t>[62]</t>
  </si>
  <si>
    <t>[91]</t>
  </si>
  <si>
    <t>Only southern Cape site patches</t>
  </si>
  <si>
    <t xml:space="preserve">Southern &amp; Eastern Cape site patches </t>
  </si>
  <si>
    <t>Southern Cape sites patches / southern Cape ethnobotany</t>
  </si>
  <si>
    <t>Southern &amp; Eastern Cape sites  patches / all South African ethnobotany</t>
  </si>
  <si>
    <t>Southern &amp; Eastern Cape sites patches / all Southern Cape &amp; Global ethnobotany</t>
  </si>
  <si>
    <t xml:space="preserve">Southern Cape &amp; Southern Africa / Global Ethnobotany </t>
  </si>
  <si>
    <t>Top scoring Families after various regression analyses</t>
  </si>
  <si>
    <t>Chapter   , Table 7 – Regression analysis results for southern Cape, Eastern Cape, South African, and Global families present at archaeological sites and used ethnobotanically</t>
  </si>
  <si>
    <t>Appendix C - Family Comparisons between various Global regression analysis results with Archaeological sites and Ethnobotany of Southern Cape - including Poaceae</t>
  </si>
  <si>
    <t>Rated according to averaged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</si>
</sst>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0"/>
      <name val="Verdana"/>
      <family val="2"/>
    </font>
    <font>
      <i/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3">
    <xf numFmtId="0" fontId="0" fillId="0" borderId="0"/>
    <xf numFmtId="0" fontId="11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3" fontId="17" fillId="0" borderId="0"/>
  </cellStyleXfs>
  <cellXfs count="329">
    <xf numFmtId="0" fontId="0" fillId="0" borderId="0" xfId="0"/>
    <xf numFmtId="0" fontId="0" fillId="2" borderId="1" xfId="0" applyFont="1" applyFill="1" applyBorder="1" applyAlignment="1">
      <alignment horizontal="right"/>
    </xf>
    <xf numFmtId="0" fontId="0" fillId="0" borderId="2" xfId="0" applyBorder="1"/>
    <xf numFmtId="0" fontId="0" fillId="2" borderId="2" xfId="0" applyFont="1" applyFill="1" applyBorder="1"/>
    <xf numFmtId="0" fontId="0" fillId="2" borderId="2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right"/>
    </xf>
    <xf numFmtId="0" fontId="0" fillId="0" borderId="1" xfId="0" applyBorder="1"/>
    <xf numFmtId="2" fontId="0" fillId="0" borderId="1" xfId="0" applyNumberFormat="1" applyBorder="1"/>
    <xf numFmtId="0" fontId="0" fillId="2" borderId="1" xfId="0" applyFont="1" applyFill="1" applyBorder="1"/>
    <xf numFmtId="0" fontId="1" fillId="2" borderId="1" xfId="0" applyFont="1" applyFill="1" applyBorder="1"/>
    <xf numFmtId="0" fontId="7" fillId="2" borderId="1" xfId="0" applyFont="1" applyFill="1" applyBorder="1" applyAlignment="1">
      <alignment horizontal="right"/>
    </xf>
    <xf numFmtId="0" fontId="4" fillId="2" borderId="1" xfId="0" applyFont="1" applyFill="1" applyBorder="1"/>
    <xf numFmtId="1" fontId="0" fillId="2" borderId="1" xfId="0" applyNumberForma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0" fillId="2" borderId="1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right"/>
    </xf>
    <xf numFmtId="0" fontId="0" fillId="2" borderId="0" xfId="0" applyFill="1"/>
    <xf numFmtId="0" fontId="0" fillId="2" borderId="0" xfId="0" applyFont="1" applyFill="1"/>
    <xf numFmtId="0" fontId="0" fillId="2" borderId="0" xfId="0" applyFont="1" applyFill="1" applyAlignment="1">
      <alignment horizontal="right"/>
    </xf>
    <xf numFmtId="1" fontId="0" fillId="2" borderId="0" xfId="0" applyNumberFormat="1" applyFill="1" applyAlignment="1">
      <alignment horizontal="right"/>
    </xf>
    <xf numFmtId="0" fontId="0" fillId="2" borderId="0" xfId="0" applyFill="1" applyBorder="1"/>
    <xf numFmtId="0" fontId="0" fillId="2" borderId="0" xfId="0" applyFont="1" applyFill="1" applyBorder="1"/>
    <xf numFmtId="0" fontId="4" fillId="2" borderId="0" xfId="0" applyFont="1" applyFill="1" applyBorder="1"/>
    <xf numFmtId="0" fontId="0" fillId="2" borderId="0" xfId="0" applyFont="1" applyFill="1" applyBorder="1" applyAlignment="1">
      <alignment horizontal="right"/>
    </xf>
    <xf numFmtId="1" fontId="0" fillId="2" borderId="0" xfId="0" applyNumberFormat="1" applyFill="1" applyBorder="1" applyAlignment="1">
      <alignment horizontal="right"/>
    </xf>
    <xf numFmtId="0" fontId="1" fillId="2" borderId="0" xfId="0" applyFont="1" applyFill="1" applyBorder="1"/>
    <xf numFmtId="0" fontId="0" fillId="2" borderId="9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2" borderId="8" xfId="0" applyFont="1" applyFill="1" applyBorder="1"/>
    <xf numFmtId="0" fontId="7" fillId="2" borderId="8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0" fontId="0" fillId="2" borderId="8" xfId="0" applyFont="1" applyFill="1" applyBorder="1" applyAlignment="1">
      <alignment horizontal="right"/>
    </xf>
    <xf numFmtId="0" fontId="1" fillId="2" borderId="8" xfId="0" applyFont="1" applyFill="1" applyBorder="1"/>
    <xf numFmtId="1" fontId="0" fillId="2" borderId="9" xfId="0" applyNumberFormat="1" applyFill="1" applyBorder="1" applyAlignment="1">
      <alignment horizontal="right"/>
    </xf>
    <xf numFmtId="0" fontId="6" fillId="2" borderId="6" xfId="0" applyFont="1" applyFill="1" applyBorder="1" applyAlignment="1">
      <alignment horizontal="center"/>
    </xf>
    <xf numFmtId="2" fontId="0" fillId="0" borderId="0" xfId="0" applyNumberFormat="1"/>
    <xf numFmtId="1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0" fillId="0" borderId="12" xfId="0" applyBorder="1"/>
    <xf numFmtId="0" fontId="0" fillId="2" borderId="2" xfId="0" applyFill="1" applyBorder="1"/>
    <xf numFmtId="0" fontId="2" fillId="2" borderId="6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1" fontId="2" fillId="2" borderId="6" xfId="0" applyNumberFormat="1" applyFont="1" applyFill="1" applyBorder="1" applyAlignment="1">
      <alignment horizontal="center"/>
    </xf>
    <xf numFmtId="2" fontId="0" fillId="0" borderId="2" xfId="0" applyNumberFormat="1" applyBorder="1"/>
    <xf numFmtId="0" fontId="0" fillId="2" borderId="15" xfId="0" applyFill="1" applyBorder="1"/>
    <xf numFmtId="0" fontId="0" fillId="2" borderId="7" xfId="0" applyFill="1" applyBorder="1"/>
    <xf numFmtId="2" fontId="2" fillId="0" borderId="7" xfId="0" applyNumberFormat="1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0" fillId="0" borderId="0" xfId="0" applyFont="1" applyAlignment="1">
      <alignment vertical="top" wrapText="1"/>
    </xf>
    <xf numFmtId="0" fontId="0" fillId="0" borderId="1" xfId="0" applyBorder="1" applyAlignment="1">
      <alignment vertical="top"/>
    </xf>
    <xf numFmtId="0" fontId="0" fillId="3" borderId="0" xfId="0" applyFill="1" applyBorder="1"/>
    <xf numFmtId="0" fontId="1" fillId="2" borderId="2" xfId="0" applyFont="1" applyFill="1" applyBorder="1"/>
    <xf numFmtId="0" fontId="0" fillId="2" borderId="0" xfId="0" applyFill="1" applyAlignment="1">
      <alignment vertical="top" wrapText="1"/>
    </xf>
    <xf numFmtId="0" fontId="0" fillId="2" borderId="0" xfId="0" applyFont="1" applyFill="1" applyAlignment="1">
      <alignment vertical="top" wrapText="1"/>
    </xf>
    <xf numFmtId="0" fontId="0" fillId="0" borderId="0" xfId="0" applyBorder="1"/>
    <xf numFmtId="2" fontId="0" fillId="2" borderId="0" xfId="0" applyNumberFormat="1" applyFill="1" applyBorder="1"/>
    <xf numFmtId="0" fontId="4" fillId="2" borderId="2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right"/>
    </xf>
    <xf numFmtId="0" fontId="4" fillId="2" borderId="0" xfId="0" applyFont="1" applyFill="1" applyAlignment="1">
      <alignment vertical="top" wrapText="1"/>
    </xf>
    <xf numFmtId="0" fontId="0" fillId="0" borderId="0" xfId="0" applyFill="1"/>
    <xf numFmtId="0" fontId="4" fillId="0" borderId="0" xfId="0" applyFont="1" applyFill="1"/>
    <xf numFmtId="1" fontId="0" fillId="2" borderId="8" xfId="0" applyNumberFormat="1" applyFill="1" applyBorder="1"/>
    <xf numFmtId="1" fontId="1" fillId="2" borderId="9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0" fontId="0" fillId="3" borderId="0" xfId="0" applyFill="1"/>
    <xf numFmtId="0" fontId="16" fillId="0" borderId="11" xfId="0" applyFont="1" applyBorder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11" xfId="0" applyFon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/>
    <xf numFmtId="2" fontId="17" fillId="0" borderId="0" xfId="12" applyNumberFormat="1"/>
    <xf numFmtId="2" fontId="0" fillId="0" borderId="0" xfId="0" applyNumberFormat="1" applyFill="1" applyBorder="1" applyAlignment="1"/>
    <xf numFmtId="0" fontId="0" fillId="0" borderId="0" xfId="0" applyFill="1" applyBorder="1" applyAlignment="1"/>
    <xf numFmtId="0" fontId="0" fillId="3" borderId="0" xfId="0" applyFill="1" applyBorder="1" applyAlignment="1"/>
    <xf numFmtId="2" fontId="0" fillId="0" borderId="16" xfId="0" applyNumberFormat="1" applyFill="1" applyBorder="1" applyAlignment="1"/>
    <xf numFmtId="1" fontId="0" fillId="0" borderId="0" xfId="0" applyNumberFormat="1" applyFill="1" applyBorder="1" applyAlignment="1"/>
    <xf numFmtId="2" fontId="0" fillId="3" borderId="0" xfId="0" applyNumberFormat="1" applyFill="1" applyBorder="1" applyAlignment="1"/>
    <xf numFmtId="1" fontId="0" fillId="3" borderId="0" xfId="0" applyNumberFormat="1" applyFill="1" applyBorder="1" applyAlignment="1"/>
    <xf numFmtId="2" fontId="0" fillId="3" borderId="16" xfId="0" applyNumberFormat="1" applyFill="1" applyBorder="1" applyAlignment="1"/>
    <xf numFmtId="0" fontId="18" fillId="0" borderId="1" xfId="0" applyFont="1" applyBorder="1" applyAlignment="1">
      <alignment vertical="top"/>
    </xf>
    <xf numFmtId="0" fontId="18" fillId="0" borderId="1" xfId="0" applyFont="1" applyFill="1" applyBorder="1" applyAlignment="1">
      <alignment vertical="top"/>
    </xf>
    <xf numFmtId="0" fontId="18" fillId="2" borderId="1" xfId="0" applyFont="1" applyFill="1" applyBorder="1" applyAlignment="1">
      <alignment vertical="top"/>
    </xf>
    <xf numFmtId="0" fontId="18" fillId="3" borderId="1" xfId="0" applyFont="1" applyFill="1" applyBorder="1" applyAlignment="1">
      <alignment vertical="top"/>
    </xf>
    <xf numFmtId="0" fontId="19" fillId="3" borderId="1" xfId="0" applyFont="1" applyFill="1" applyBorder="1" applyAlignment="1">
      <alignment vertical="top"/>
    </xf>
    <xf numFmtId="0" fontId="20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0" fillId="3" borderId="1" xfId="0" applyFill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20" fillId="3" borderId="1" xfId="0" applyFont="1" applyFill="1" applyBorder="1" applyAlignment="1">
      <alignment vertical="top"/>
    </xf>
    <xf numFmtId="1" fontId="6" fillId="2" borderId="6" xfId="0" applyNumberFormat="1" applyFont="1" applyFill="1" applyBorder="1" applyAlignment="1">
      <alignment horizontal="center"/>
    </xf>
    <xf numFmtId="1" fontId="6" fillId="2" borderId="7" xfId="0" applyNumberFormat="1" applyFont="1" applyFill="1" applyBorder="1" applyAlignment="1">
      <alignment horizontal="center"/>
    </xf>
    <xf numFmtId="1" fontId="4" fillId="2" borderId="1" xfId="0" applyNumberFormat="1" applyFont="1" applyFill="1" applyBorder="1"/>
    <xf numFmtId="1" fontId="1" fillId="2" borderId="1" xfId="0" applyNumberFormat="1" applyFont="1" applyFill="1" applyBorder="1"/>
    <xf numFmtId="1" fontId="4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/>
    <xf numFmtId="1" fontId="1" fillId="2" borderId="2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1" fontId="0" fillId="2" borderId="0" xfId="0" applyNumberFormat="1" applyFont="1" applyFill="1" applyBorder="1" applyAlignment="1">
      <alignment horizontal="right"/>
    </xf>
    <xf numFmtId="1" fontId="4" fillId="2" borderId="0" xfId="0" applyNumberFormat="1" applyFont="1" applyFill="1"/>
    <xf numFmtId="1" fontId="4" fillId="2" borderId="0" xfId="0" applyNumberFormat="1" applyFont="1" applyFill="1" applyBorder="1"/>
    <xf numFmtId="1" fontId="0" fillId="0" borderId="0" xfId="0" applyNumberFormat="1" applyFont="1" applyAlignment="1">
      <alignment vertical="top" wrapText="1"/>
    </xf>
    <xf numFmtId="1" fontId="0" fillId="0" borderId="0" xfId="0" applyNumberFormat="1"/>
    <xf numFmtId="1" fontId="0" fillId="0" borderId="1" xfId="0" applyNumberFormat="1" applyBorder="1"/>
    <xf numFmtId="1" fontId="0" fillId="0" borderId="2" xfId="0" applyNumberFormat="1" applyBorder="1"/>
    <xf numFmtId="1" fontId="2" fillId="0" borderId="13" xfId="0" applyNumberFormat="1" applyFont="1" applyBorder="1" applyAlignment="1">
      <alignment horizontal="center"/>
    </xf>
    <xf numFmtId="1" fontId="0" fillId="0" borderId="7" xfId="0" applyNumberFormat="1" applyBorder="1"/>
    <xf numFmtId="1" fontId="0" fillId="2" borderId="1" xfId="0" applyNumberFormat="1" applyFill="1" applyBorder="1"/>
    <xf numFmtId="1" fontId="0" fillId="0" borderId="0" xfId="0" applyNumberFormat="1" applyBorder="1"/>
    <xf numFmtId="1" fontId="2" fillId="0" borderId="14" xfId="0" applyNumberFormat="1" applyFont="1" applyBorder="1" applyAlignment="1">
      <alignment horizontal="center"/>
    </xf>
    <xf numFmtId="1" fontId="0" fillId="2" borderId="0" xfId="0" applyNumberFormat="1" applyFill="1"/>
    <xf numFmtId="0" fontId="2" fillId="2" borderId="2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2" fontId="5" fillId="3" borderId="7" xfId="0" applyNumberFormat="1" applyFont="1" applyFill="1" applyBorder="1" applyAlignment="1">
      <alignment horizontal="center"/>
    </xf>
    <xf numFmtId="1" fontId="5" fillId="3" borderId="7" xfId="0" applyNumberFormat="1" applyFont="1" applyFill="1" applyBorder="1" applyAlignment="1">
      <alignment horizontal="center"/>
    </xf>
    <xf numFmtId="0" fontId="0" fillId="3" borderId="1" xfId="0" applyFill="1" applyBorder="1"/>
    <xf numFmtId="2" fontId="0" fillId="3" borderId="1" xfId="0" applyNumberFormat="1" applyFill="1" applyBorder="1"/>
    <xf numFmtId="0" fontId="0" fillId="3" borderId="1" xfId="0" applyFont="1" applyFill="1" applyBorder="1"/>
    <xf numFmtId="0" fontId="1" fillId="3" borderId="1" xfId="0" applyFont="1" applyFill="1" applyBorder="1"/>
    <xf numFmtId="2" fontId="0" fillId="3" borderId="2" xfId="0" applyNumberFormat="1" applyFill="1" applyBorder="1"/>
    <xf numFmtId="0" fontId="0" fillId="3" borderId="1" xfId="0" applyFont="1" applyFill="1" applyBorder="1" applyAlignment="1">
      <alignment horizontal="left"/>
    </xf>
    <xf numFmtId="0" fontId="0" fillId="0" borderId="0" xfId="0" applyAlignment="1">
      <alignment vertical="top" wrapText="1"/>
    </xf>
    <xf numFmtId="1" fontId="0" fillId="2" borderId="1" xfId="0" applyNumberFormat="1" applyFill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9" fillId="3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center"/>
    </xf>
    <xf numFmtId="2" fontId="0" fillId="0" borderId="1" xfId="0" applyNumberFormat="1" applyFill="1" applyBorder="1" applyAlignment="1"/>
    <xf numFmtId="2" fontId="0" fillId="3" borderId="1" xfId="0" applyNumberFormat="1" applyFill="1" applyBorder="1" applyAlignment="1"/>
    <xf numFmtId="0" fontId="5" fillId="0" borderId="1" xfId="0" applyFont="1" applyBorder="1" applyAlignment="1">
      <alignment horizontal="center" vertical="top"/>
    </xf>
    <xf numFmtId="1" fontId="0" fillId="0" borderId="1" xfId="0" applyNumberFormat="1" applyFill="1" applyBorder="1" applyAlignment="1"/>
    <xf numFmtId="0" fontId="2" fillId="2" borderId="0" xfId="0" applyFont="1" applyFill="1"/>
    <xf numFmtId="1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2" borderId="1" xfId="0" applyFont="1" applyFill="1" applyBorder="1"/>
    <xf numFmtId="0" fontId="5" fillId="2" borderId="7" xfId="0" applyFont="1" applyFill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" fontId="0" fillId="2" borderId="0" xfId="0" applyNumberFormat="1" applyFill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2" borderId="0" xfId="0" applyNumberFormat="1" applyFont="1" applyFill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2" fillId="2" borderId="2" xfId="0" applyFont="1" applyFill="1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textRotation="90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7" xfId="0" applyFont="1" applyBorder="1" applyAlignment="1">
      <alignment horizontal="center" textRotation="90" wrapText="1"/>
    </xf>
    <xf numFmtId="1" fontId="0" fillId="0" borderId="0" xfId="0" applyNumberFormat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top" wrapText="1"/>
    </xf>
    <xf numFmtId="2" fontId="0" fillId="3" borderId="7" xfId="0" applyNumberForma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18" xfId="0" applyBorder="1" applyAlignment="1">
      <alignment horizontal="left" vertical="top" wrapText="1"/>
    </xf>
    <xf numFmtId="0" fontId="0" fillId="0" borderId="18" xfId="0" applyBorder="1" applyAlignment="1">
      <alignment horizontal="left" vertical="top"/>
    </xf>
    <xf numFmtId="0" fontId="0" fillId="0" borderId="18" xfId="0" applyBorder="1" applyAlignment="1">
      <alignment horizontal="center" vertical="top" wrapText="1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8" xfId="0" applyFont="1" applyBorder="1" applyAlignment="1">
      <alignment horizontal="left" vertical="top"/>
    </xf>
    <xf numFmtId="0" fontId="2" fillId="2" borderId="2" xfId="0" applyFont="1" applyFill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left" textRotation="90" wrapText="1"/>
    </xf>
    <xf numFmtId="0" fontId="5" fillId="0" borderId="2" xfId="0" applyFont="1" applyBorder="1" applyAlignment="1">
      <alignment horizontal="center" textRotation="90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wrapText="1"/>
    </xf>
    <xf numFmtId="0" fontId="2" fillId="0" borderId="10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0" fillId="0" borderId="15" xfId="0" applyBorder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left" vertical="top"/>
    </xf>
    <xf numFmtId="0" fontId="0" fillId="2" borderId="2" xfId="0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top"/>
    </xf>
    <xf numFmtId="0" fontId="2" fillId="0" borderId="10" xfId="0" applyFont="1" applyBorder="1" applyAlignment="1">
      <alignment horizontal="center" textRotation="90" wrapText="1"/>
    </xf>
    <xf numFmtId="0" fontId="2" fillId="2" borderId="7" xfId="0" applyFont="1" applyFill="1" applyBorder="1" applyAlignment="1">
      <alignment horizontal="center" textRotation="90" wrapText="1"/>
    </xf>
    <xf numFmtId="0" fontId="2" fillId="0" borderId="7" xfId="0" applyFont="1" applyBorder="1" applyAlignment="1">
      <alignment horizontal="left" textRotation="90" wrapText="1"/>
    </xf>
    <xf numFmtId="0" fontId="5" fillId="0" borderId="7" xfId="0" applyFont="1" applyBorder="1" applyAlignment="1">
      <alignment horizontal="center" textRotation="90" wrapText="1"/>
    </xf>
    <xf numFmtId="0" fontId="0" fillId="0" borderId="11" xfId="0" applyBorder="1" applyAlignment="1">
      <alignment horizontal="center" vertical="top"/>
    </xf>
    <xf numFmtId="0" fontId="2" fillId="2" borderId="9" xfId="0" applyFont="1" applyFill="1" applyBorder="1" applyAlignment="1">
      <alignment horizontal="center" textRotation="90" wrapText="1"/>
    </xf>
    <xf numFmtId="0" fontId="2" fillId="2" borderId="10" xfId="0" applyFont="1" applyFill="1" applyBorder="1" applyAlignment="1">
      <alignment horizontal="center" textRotation="90" wrapText="1"/>
    </xf>
    <xf numFmtId="0" fontId="2" fillId="0" borderId="2" xfId="0" applyFont="1" applyBorder="1" applyAlignment="1">
      <alignment horizontal="center" vertical="center" wrapText="1"/>
    </xf>
    <xf numFmtId="0" fontId="0" fillId="3" borderId="0" xfId="0" applyFill="1" applyAlignment="1">
      <alignment vertical="top"/>
    </xf>
    <xf numFmtId="0" fontId="0" fillId="4" borderId="0" xfId="0" applyFill="1" applyAlignment="1">
      <alignment vertical="top"/>
    </xf>
    <xf numFmtId="0" fontId="0" fillId="4" borderId="0" xfId="0" applyFill="1"/>
    <xf numFmtId="0" fontId="0" fillId="0" borderId="2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0" fillId="3" borderId="7" xfId="0" applyFill="1" applyBorder="1"/>
    <xf numFmtId="0" fontId="3" fillId="0" borderId="21" xfId="0" applyFon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6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0" fontId="10" fillId="0" borderId="0" xfId="0" applyFont="1" applyAlignment="1">
      <alignment horizontal="left" vertical="top" wrapText="1"/>
    </xf>
    <xf numFmtId="0" fontId="3" fillId="2" borderId="8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wrapText="1"/>
    </xf>
    <xf numFmtId="0" fontId="0" fillId="0" borderId="0" xfId="0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3" borderId="3" xfId="0" applyFont="1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3" fillId="0" borderId="10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1" xfId="0" applyBorder="1" applyAlignment="1">
      <alignment wrapText="1"/>
    </xf>
    <xf numFmtId="0" fontId="0" fillId="0" borderId="17" xfId="0" applyBorder="1" applyAlignment="1">
      <alignment wrapText="1"/>
    </xf>
    <xf numFmtId="0" fontId="0" fillId="3" borderId="4" xfId="0" applyFill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0" fillId="0" borderId="15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2" xfId="0" applyBorder="1" applyAlignment="1">
      <alignment horizontal="center" vertical="top"/>
    </xf>
  </cellXfs>
  <cellStyles count="13">
    <cellStyle name="Comma0" xfId="12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16"/>
  <sheetViews>
    <sheetView tabSelected="1" workbookViewId="0">
      <selection activeCell="R6" sqref="R6"/>
    </sheetView>
  </sheetViews>
  <sheetFormatPr defaultRowHeight="15" x14ac:dyDescent="0.25"/>
  <cols>
    <col min="1" max="1" width="33.140625" customWidth="1"/>
    <col min="2" max="2" width="6.28515625" customWidth="1"/>
    <col min="3" max="3" width="0.5703125" customWidth="1"/>
    <col min="4" max="4" width="7.42578125" customWidth="1"/>
    <col min="5" max="5" width="7.5703125" customWidth="1"/>
    <col min="6" max="6" width="6.42578125" customWidth="1"/>
    <col min="7" max="7" width="6.7109375" customWidth="1"/>
    <col min="8" max="8" width="7.28515625" customWidth="1"/>
    <col min="9" max="9" width="6.85546875" customWidth="1"/>
    <col min="10" max="10" width="6.7109375" customWidth="1"/>
    <col min="11" max="11" width="7.140625" customWidth="1"/>
    <col min="12" max="13" width="7" customWidth="1"/>
    <col min="14" max="14" width="7.140625" customWidth="1"/>
    <col min="15" max="15" width="6.85546875" customWidth="1"/>
    <col min="16" max="16" width="5.140625" customWidth="1"/>
    <col min="17" max="17" width="4.42578125" customWidth="1"/>
    <col min="19" max="19" width="34.140625" customWidth="1"/>
    <col min="21" max="21" width="11.5703125" customWidth="1"/>
  </cols>
  <sheetData>
    <row r="1" spans="1:21" ht="42" customHeight="1" thickBot="1" x14ac:dyDescent="0.3">
      <c r="A1" s="302" t="s">
        <v>643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4"/>
      <c r="Q1" s="305"/>
      <c r="R1" s="18"/>
      <c r="S1" s="310" t="s">
        <v>644</v>
      </c>
      <c r="T1" s="311"/>
      <c r="U1" s="312"/>
    </row>
    <row r="2" spans="1:21" s="194" customFormat="1" ht="16.5" thickBot="1" x14ac:dyDescent="0.3">
      <c r="A2" s="233" t="s">
        <v>108</v>
      </c>
      <c r="B2" s="244" t="s">
        <v>611</v>
      </c>
      <c r="C2" s="245"/>
      <c r="D2" s="246" t="s">
        <v>615</v>
      </c>
      <c r="E2" s="234" t="s">
        <v>0</v>
      </c>
      <c r="F2" s="232" t="s">
        <v>625</v>
      </c>
      <c r="G2" s="235" t="s">
        <v>624</v>
      </c>
      <c r="H2" s="236" t="s">
        <v>617</v>
      </c>
      <c r="I2" s="232" t="s">
        <v>623</v>
      </c>
      <c r="J2" s="237" t="s">
        <v>622</v>
      </c>
      <c r="K2" s="238" t="s">
        <v>621</v>
      </c>
      <c r="L2" s="232" t="s">
        <v>620</v>
      </c>
      <c r="M2" s="239" t="s">
        <v>4</v>
      </c>
      <c r="N2" s="232" t="s">
        <v>619</v>
      </c>
      <c r="O2" s="240" t="s">
        <v>616</v>
      </c>
      <c r="P2" s="247" t="s">
        <v>618</v>
      </c>
      <c r="Q2" s="248" t="s">
        <v>612</v>
      </c>
      <c r="R2" s="241"/>
      <c r="S2" s="243" t="s">
        <v>614</v>
      </c>
      <c r="T2" s="242" t="s">
        <v>111</v>
      </c>
      <c r="U2" s="231" t="s">
        <v>610</v>
      </c>
    </row>
    <row r="3" spans="1:21" x14ac:dyDescent="0.25">
      <c r="A3" s="136" t="s">
        <v>10</v>
      </c>
      <c r="B3" s="230">
        <v>15.582803705505285</v>
      </c>
      <c r="C3" s="230"/>
      <c r="D3" s="301">
        <v>1</v>
      </c>
      <c r="E3" s="14">
        <v>2</v>
      </c>
      <c r="F3" s="18">
        <v>4</v>
      </c>
      <c r="G3" s="34">
        <v>2</v>
      </c>
      <c r="H3" s="113">
        <v>1</v>
      </c>
      <c r="I3" s="1">
        <v>1</v>
      </c>
      <c r="J3" s="17">
        <v>45</v>
      </c>
      <c r="K3" s="17">
        <v>1</v>
      </c>
      <c r="L3" s="1">
        <v>2</v>
      </c>
      <c r="M3" s="11">
        <v>1</v>
      </c>
      <c r="N3" s="1">
        <v>3</v>
      </c>
      <c r="O3" s="43">
        <v>5</v>
      </c>
      <c r="P3" s="124">
        <f t="shared" ref="P3:P34" si="0">SUM(D3:O3)</f>
        <v>68</v>
      </c>
      <c r="Q3" s="124">
        <f>SUM(P3/12)</f>
        <v>5.666666666666667</v>
      </c>
      <c r="R3" s="18"/>
      <c r="S3" s="136" t="s">
        <v>10</v>
      </c>
      <c r="T3" s="145">
        <v>5.666666666666667</v>
      </c>
      <c r="U3" s="197">
        <v>1</v>
      </c>
    </row>
    <row r="4" spans="1:21" x14ac:dyDescent="0.25">
      <c r="A4" s="136" t="s">
        <v>9</v>
      </c>
      <c r="B4" s="137">
        <v>15.306178190204708</v>
      </c>
      <c r="C4" s="137"/>
      <c r="D4" s="136">
        <v>2</v>
      </c>
      <c r="E4" s="18">
        <v>5</v>
      </c>
      <c r="F4" s="12">
        <v>43</v>
      </c>
      <c r="G4" s="34">
        <v>24</v>
      </c>
      <c r="H4" s="114">
        <v>252</v>
      </c>
      <c r="I4" s="1">
        <v>15</v>
      </c>
      <c r="J4" s="17">
        <v>77</v>
      </c>
      <c r="K4" s="17">
        <v>11</v>
      </c>
      <c r="L4" s="1"/>
      <c r="M4" s="16">
        <v>142</v>
      </c>
      <c r="N4" s="16">
        <v>187</v>
      </c>
      <c r="O4" s="37">
        <v>48</v>
      </c>
      <c r="P4" s="124">
        <f t="shared" si="0"/>
        <v>806</v>
      </c>
      <c r="Q4" s="124">
        <f>SUM(P4/11)</f>
        <v>73.272727272727266</v>
      </c>
      <c r="R4" s="18"/>
      <c r="S4" s="136" t="s">
        <v>12</v>
      </c>
      <c r="T4" s="145">
        <v>10.333333333333334</v>
      </c>
      <c r="U4" s="197">
        <v>2</v>
      </c>
    </row>
    <row r="5" spans="1:21" x14ac:dyDescent="0.25">
      <c r="A5" s="136" t="s">
        <v>11</v>
      </c>
      <c r="B5" s="137">
        <v>11.894261153103066</v>
      </c>
      <c r="C5" s="137"/>
      <c r="D5" s="136">
        <v>3</v>
      </c>
      <c r="E5" s="18">
        <v>1</v>
      </c>
      <c r="F5" s="18">
        <v>7</v>
      </c>
      <c r="G5" s="34">
        <v>8</v>
      </c>
      <c r="H5" s="113">
        <v>19</v>
      </c>
      <c r="I5" s="16">
        <v>98</v>
      </c>
      <c r="J5" s="16">
        <v>84</v>
      </c>
      <c r="K5" s="17">
        <v>32</v>
      </c>
      <c r="L5" s="1">
        <v>22</v>
      </c>
      <c r="M5" s="11">
        <v>12</v>
      </c>
      <c r="N5" s="16">
        <v>24</v>
      </c>
      <c r="O5" s="45">
        <v>33</v>
      </c>
      <c r="P5" s="124">
        <f t="shared" si="0"/>
        <v>343</v>
      </c>
      <c r="Q5" s="124">
        <f>SUM(P5/12)</f>
        <v>28.583333333333332</v>
      </c>
      <c r="R5" s="18"/>
      <c r="S5" s="136" t="s">
        <v>21</v>
      </c>
      <c r="T5" s="145">
        <v>17.09090909090909</v>
      </c>
      <c r="U5" s="197">
        <v>3</v>
      </c>
    </row>
    <row r="6" spans="1:21" x14ac:dyDescent="0.25">
      <c r="A6" s="136" t="s">
        <v>12</v>
      </c>
      <c r="B6" s="137">
        <v>10.894261153103066</v>
      </c>
      <c r="C6" s="137"/>
      <c r="D6" s="136">
        <v>4</v>
      </c>
      <c r="E6" s="18">
        <v>11</v>
      </c>
      <c r="F6" s="18">
        <v>2</v>
      </c>
      <c r="G6" s="34">
        <v>9</v>
      </c>
      <c r="H6" s="113">
        <v>14</v>
      </c>
      <c r="I6" s="1">
        <v>6</v>
      </c>
      <c r="J6" s="17">
        <v>16</v>
      </c>
      <c r="K6" s="17">
        <v>3</v>
      </c>
      <c r="L6" s="1">
        <v>24</v>
      </c>
      <c r="M6" s="11">
        <v>3</v>
      </c>
      <c r="N6" s="1">
        <v>10</v>
      </c>
      <c r="O6" s="43">
        <v>22</v>
      </c>
      <c r="P6" s="124">
        <f t="shared" si="0"/>
        <v>124</v>
      </c>
      <c r="Q6" s="124">
        <f>SUM(P6/12)</f>
        <v>10.333333333333334</v>
      </c>
      <c r="R6" s="18"/>
      <c r="S6" s="136" t="s">
        <v>15</v>
      </c>
      <c r="T6" s="145">
        <v>20.2</v>
      </c>
      <c r="U6" s="197">
        <v>4</v>
      </c>
    </row>
    <row r="7" spans="1:21" x14ac:dyDescent="0.25">
      <c r="A7" s="136" t="s">
        <v>13</v>
      </c>
      <c r="B7" s="137">
        <v>10.04461615997374</v>
      </c>
      <c r="C7" s="137"/>
      <c r="D7" s="136">
        <v>5</v>
      </c>
      <c r="E7" s="18">
        <v>12</v>
      </c>
      <c r="F7" s="18">
        <v>11</v>
      </c>
      <c r="G7" s="35"/>
      <c r="H7" s="115">
        <v>44</v>
      </c>
      <c r="I7" s="16">
        <v>75</v>
      </c>
      <c r="J7" s="16">
        <v>49</v>
      </c>
      <c r="K7" s="16">
        <v>127</v>
      </c>
      <c r="L7" s="1"/>
      <c r="M7" s="11">
        <v>11</v>
      </c>
      <c r="N7" s="16">
        <v>58</v>
      </c>
      <c r="O7" s="45">
        <v>65</v>
      </c>
      <c r="P7" s="124">
        <f t="shared" si="0"/>
        <v>457</v>
      </c>
      <c r="Q7" s="124">
        <f>SUM(P7/10)</f>
        <v>45.7</v>
      </c>
      <c r="R7" s="18"/>
      <c r="S7" s="136" t="s">
        <v>27</v>
      </c>
      <c r="T7" s="145">
        <v>22.90909090909091</v>
      </c>
      <c r="U7" s="197">
        <v>5</v>
      </c>
    </row>
    <row r="8" spans="1:21" x14ac:dyDescent="0.25">
      <c r="A8" s="136" t="s">
        <v>14</v>
      </c>
      <c r="B8" s="137">
        <v>9.3649001654702797</v>
      </c>
      <c r="C8" s="137"/>
      <c r="D8" s="136">
        <v>6</v>
      </c>
      <c r="E8" s="18">
        <v>6</v>
      </c>
      <c r="F8" s="18">
        <v>12</v>
      </c>
      <c r="G8" s="35"/>
      <c r="H8" s="115"/>
      <c r="I8" s="1"/>
      <c r="J8" s="17"/>
      <c r="K8" s="17"/>
      <c r="L8" s="1"/>
      <c r="M8" s="11">
        <v>8</v>
      </c>
      <c r="N8" s="16">
        <v>109</v>
      </c>
      <c r="O8" s="43"/>
      <c r="P8" s="124">
        <f t="shared" si="0"/>
        <v>141</v>
      </c>
      <c r="Q8" s="124">
        <f>SUM(P8/5)</f>
        <v>28.2</v>
      </c>
      <c r="R8" s="18"/>
      <c r="S8" s="136" t="s">
        <v>66</v>
      </c>
      <c r="T8" s="145">
        <v>24.1</v>
      </c>
      <c r="U8" s="197">
        <v>6</v>
      </c>
    </row>
    <row r="9" spans="1:21" x14ac:dyDescent="0.25">
      <c r="A9" s="136" t="s">
        <v>15</v>
      </c>
      <c r="B9" s="137">
        <v>8.4173852135649998</v>
      </c>
      <c r="C9" s="137"/>
      <c r="D9" s="136">
        <v>7</v>
      </c>
      <c r="E9" s="14">
        <v>8</v>
      </c>
      <c r="F9" s="18">
        <v>3</v>
      </c>
      <c r="G9" s="35"/>
      <c r="H9" s="115">
        <v>52</v>
      </c>
      <c r="I9" s="1">
        <v>22</v>
      </c>
      <c r="J9" s="17"/>
      <c r="K9" s="1">
        <v>55</v>
      </c>
      <c r="L9" s="1">
        <v>18</v>
      </c>
      <c r="M9" s="11">
        <v>7</v>
      </c>
      <c r="N9" s="16">
        <v>27</v>
      </c>
      <c r="O9" s="43">
        <v>3</v>
      </c>
      <c r="P9" s="124">
        <f t="shared" si="0"/>
        <v>202</v>
      </c>
      <c r="Q9" s="124">
        <f>SUM(P9/10)</f>
        <v>20.2</v>
      </c>
      <c r="R9" s="18"/>
      <c r="S9" s="136" t="s">
        <v>14</v>
      </c>
      <c r="T9" s="145">
        <v>28.2</v>
      </c>
      <c r="U9" s="197">
        <v>7</v>
      </c>
    </row>
    <row r="10" spans="1:21" x14ac:dyDescent="0.25">
      <c r="A10" s="136" t="s">
        <v>599</v>
      </c>
      <c r="B10" s="137">
        <v>8.1166751998236517</v>
      </c>
      <c r="C10" s="137"/>
      <c r="D10" s="136">
        <v>8</v>
      </c>
      <c r="E10" s="11">
        <v>10</v>
      </c>
      <c r="F10" s="18">
        <v>16</v>
      </c>
      <c r="G10" s="36">
        <v>3</v>
      </c>
      <c r="H10" s="116">
        <v>212</v>
      </c>
      <c r="I10" s="1">
        <v>48</v>
      </c>
      <c r="J10" s="17">
        <v>5</v>
      </c>
      <c r="K10" s="17">
        <v>19</v>
      </c>
      <c r="L10" s="1"/>
      <c r="M10" s="11">
        <v>4</v>
      </c>
      <c r="N10" s="1">
        <v>9</v>
      </c>
      <c r="O10" s="43">
        <v>4</v>
      </c>
      <c r="P10" s="124">
        <f t="shared" si="0"/>
        <v>338</v>
      </c>
      <c r="Q10" s="124">
        <f>SUM(P10/11)</f>
        <v>30.727272727272727</v>
      </c>
      <c r="R10" s="18"/>
      <c r="S10" s="136" t="s">
        <v>11</v>
      </c>
      <c r="T10" s="145">
        <v>28.583333333333332</v>
      </c>
      <c r="U10" s="197">
        <v>8</v>
      </c>
    </row>
    <row r="11" spans="1:21" x14ac:dyDescent="0.25">
      <c r="A11" s="136" t="s">
        <v>17</v>
      </c>
      <c r="B11" s="137">
        <v>7.5739771476065263</v>
      </c>
      <c r="C11" s="137"/>
      <c r="D11" s="136">
        <v>9</v>
      </c>
      <c r="E11" s="18">
        <v>4</v>
      </c>
      <c r="F11" s="18">
        <v>15</v>
      </c>
      <c r="G11" s="35"/>
      <c r="H11" s="77">
        <v>98</v>
      </c>
      <c r="I11" s="1"/>
      <c r="J11" s="16">
        <v>78</v>
      </c>
      <c r="K11" s="16">
        <v>102</v>
      </c>
      <c r="L11" s="1">
        <v>40</v>
      </c>
      <c r="M11" s="11">
        <v>6</v>
      </c>
      <c r="N11" s="16">
        <v>171</v>
      </c>
      <c r="O11" s="43"/>
      <c r="P11" s="124">
        <f t="shared" si="0"/>
        <v>523</v>
      </c>
      <c r="Q11" s="124">
        <f>SUM(P11/9)</f>
        <v>58.111111111111114</v>
      </c>
      <c r="R11" s="18"/>
      <c r="S11" s="136" t="s">
        <v>44</v>
      </c>
      <c r="T11" s="145">
        <v>29.3</v>
      </c>
      <c r="U11" s="197">
        <v>9</v>
      </c>
    </row>
    <row r="12" spans="1:21" x14ac:dyDescent="0.25">
      <c r="A12" s="136" t="s">
        <v>18</v>
      </c>
      <c r="B12" s="137">
        <v>6.4173852135649998</v>
      </c>
      <c r="C12" s="137"/>
      <c r="D12" s="136">
        <v>10</v>
      </c>
      <c r="E12" s="12">
        <v>37</v>
      </c>
      <c r="F12" s="18">
        <v>5</v>
      </c>
      <c r="G12" s="34">
        <v>1</v>
      </c>
      <c r="H12" s="114">
        <v>253</v>
      </c>
      <c r="I12" s="16">
        <v>85</v>
      </c>
      <c r="J12" s="17">
        <v>2</v>
      </c>
      <c r="K12" s="16">
        <v>138</v>
      </c>
      <c r="L12" s="1">
        <v>7</v>
      </c>
      <c r="M12" s="12">
        <v>81</v>
      </c>
      <c r="N12" s="1">
        <v>1</v>
      </c>
      <c r="O12" s="45">
        <v>32</v>
      </c>
      <c r="P12" s="124">
        <f t="shared" si="0"/>
        <v>652</v>
      </c>
      <c r="Q12" s="124">
        <f>SUM(P12/12)</f>
        <v>54.333333333333336</v>
      </c>
      <c r="R12" s="18"/>
      <c r="S12" s="136" t="s">
        <v>16</v>
      </c>
      <c r="T12" s="145">
        <v>30.727272727272727</v>
      </c>
      <c r="U12" s="197">
        <v>10</v>
      </c>
    </row>
    <row r="13" spans="1:21" x14ac:dyDescent="0.25">
      <c r="A13" s="136" t="s">
        <v>19</v>
      </c>
      <c r="B13" s="137">
        <v>6.0383792328028871</v>
      </c>
      <c r="C13" s="137"/>
      <c r="D13" s="136">
        <v>11</v>
      </c>
      <c r="E13" s="18">
        <v>3</v>
      </c>
      <c r="F13" s="12">
        <v>55</v>
      </c>
      <c r="G13" s="35"/>
      <c r="H13" s="77">
        <v>226</v>
      </c>
      <c r="I13" s="1">
        <v>26</v>
      </c>
      <c r="J13" s="17">
        <v>24</v>
      </c>
      <c r="K13" s="16">
        <v>123</v>
      </c>
      <c r="L13" s="1"/>
      <c r="M13" s="16">
        <v>46</v>
      </c>
      <c r="N13" s="16">
        <v>189</v>
      </c>
      <c r="O13" s="37">
        <v>104</v>
      </c>
      <c r="P13" s="124">
        <f t="shared" si="0"/>
        <v>807</v>
      </c>
      <c r="Q13" s="124">
        <f>SUM(P13/10)</f>
        <v>80.7</v>
      </c>
      <c r="R13" s="18"/>
      <c r="S13" s="136" t="s">
        <v>20</v>
      </c>
      <c r="T13" s="145">
        <v>31.333333333333332</v>
      </c>
      <c r="U13" s="197">
        <v>11</v>
      </c>
    </row>
    <row r="14" spans="1:21" x14ac:dyDescent="0.25">
      <c r="A14" s="136" t="s">
        <v>20</v>
      </c>
      <c r="B14" s="137">
        <v>3.9138351448582567</v>
      </c>
      <c r="C14" s="137"/>
      <c r="D14" s="136">
        <v>12</v>
      </c>
      <c r="E14" s="12">
        <v>57</v>
      </c>
      <c r="F14" s="12">
        <v>25</v>
      </c>
      <c r="G14" s="35"/>
      <c r="H14" s="115"/>
      <c r="I14" s="1"/>
      <c r="J14" s="17"/>
      <c r="K14" s="17"/>
      <c r="L14" s="1"/>
      <c r="M14" s="13"/>
      <c r="N14" s="13"/>
      <c r="O14" s="35"/>
      <c r="P14" s="124">
        <f t="shared" si="0"/>
        <v>94</v>
      </c>
      <c r="Q14" s="124">
        <f>SUM(P14/3)</f>
        <v>31.333333333333332</v>
      </c>
      <c r="R14" s="18"/>
      <c r="S14" s="136" t="s">
        <v>37</v>
      </c>
      <c r="T14" s="145">
        <v>31.875</v>
      </c>
      <c r="U14" s="197">
        <v>12</v>
      </c>
    </row>
    <row r="15" spans="1:21" x14ac:dyDescent="0.25">
      <c r="A15" s="136" t="s">
        <v>21</v>
      </c>
      <c r="B15" s="137">
        <v>3.8551131695926841</v>
      </c>
      <c r="C15" s="137"/>
      <c r="D15" s="136">
        <v>13</v>
      </c>
      <c r="E15" s="12">
        <v>32</v>
      </c>
      <c r="F15" s="18">
        <v>1</v>
      </c>
      <c r="G15" s="35"/>
      <c r="H15" s="115">
        <v>8</v>
      </c>
      <c r="I15" s="1">
        <v>4</v>
      </c>
      <c r="J15" s="16">
        <v>92</v>
      </c>
      <c r="K15" s="17">
        <v>2</v>
      </c>
      <c r="L15" s="1">
        <v>3</v>
      </c>
      <c r="M15" s="11">
        <v>5</v>
      </c>
      <c r="N15" s="1">
        <v>2</v>
      </c>
      <c r="O15" s="45">
        <v>26</v>
      </c>
      <c r="P15" s="124">
        <f t="shared" si="0"/>
        <v>188</v>
      </c>
      <c r="Q15" s="124">
        <f>SUM(P15/11)</f>
        <v>17.09090909090909</v>
      </c>
      <c r="R15" s="18"/>
      <c r="S15" s="136" t="s">
        <v>42</v>
      </c>
      <c r="T15" s="145">
        <v>34</v>
      </c>
      <c r="U15" s="197">
        <v>13</v>
      </c>
    </row>
    <row r="16" spans="1:21" x14ac:dyDescent="0.25">
      <c r="A16" s="136" t="s">
        <v>22</v>
      </c>
      <c r="B16" s="137">
        <v>3.3649001654702797</v>
      </c>
      <c r="C16" s="137"/>
      <c r="D16" s="136">
        <v>14</v>
      </c>
      <c r="E16" s="11">
        <v>13</v>
      </c>
      <c r="F16" s="14">
        <v>23</v>
      </c>
      <c r="G16" s="34">
        <v>5</v>
      </c>
      <c r="H16" s="114">
        <v>251</v>
      </c>
      <c r="I16" s="1">
        <v>10</v>
      </c>
      <c r="J16" s="16">
        <v>110</v>
      </c>
      <c r="K16" s="17">
        <v>71</v>
      </c>
      <c r="L16" s="1"/>
      <c r="M16" s="11">
        <v>9</v>
      </c>
      <c r="N16" s="1">
        <v>5</v>
      </c>
      <c r="O16" s="43">
        <v>9</v>
      </c>
      <c r="P16" s="124">
        <f t="shared" si="0"/>
        <v>520</v>
      </c>
      <c r="Q16" s="124">
        <f>SUM(P16/11)</f>
        <v>47.272727272727273</v>
      </c>
      <c r="R16" s="18"/>
      <c r="S16" s="136" t="s">
        <v>76</v>
      </c>
      <c r="T16" s="143">
        <v>34.909090909090907</v>
      </c>
      <c r="U16" s="197">
        <v>14</v>
      </c>
    </row>
    <row r="17" spans="1:21" x14ac:dyDescent="0.25">
      <c r="A17" s="136" t="s">
        <v>600</v>
      </c>
      <c r="B17" s="137">
        <v>3.0250421682185493</v>
      </c>
      <c r="C17" s="137"/>
      <c r="D17" s="136">
        <v>15</v>
      </c>
      <c r="E17" s="18">
        <v>17</v>
      </c>
      <c r="F17" s="18">
        <v>14</v>
      </c>
      <c r="G17" s="35"/>
      <c r="H17" s="115">
        <v>149</v>
      </c>
      <c r="I17" s="1">
        <v>35</v>
      </c>
      <c r="J17" s="16">
        <v>88</v>
      </c>
      <c r="K17" s="17">
        <v>31</v>
      </c>
      <c r="L17" s="1">
        <v>46</v>
      </c>
      <c r="M17" s="17">
        <v>25</v>
      </c>
      <c r="N17" s="16">
        <v>26</v>
      </c>
      <c r="O17" s="37">
        <v>108</v>
      </c>
      <c r="P17" s="124">
        <f t="shared" si="0"/>
        <v>554</v>
      </c>
      <c r="Q17" s="124">
        <f>SUM(P17/11)</f>
        <v>50.363636363636367</v>
      </c>
      <c r="R17" s="18"/>
      <c r="S17" s="136" t="s">
        <v>43</v>
      </c>
      <c r="T17" s="143">
        <v>35</v>
      </c>
      <c r="U17" s="197">
        <v>15</v>
      </c>
    </row>
    <row r="18" spans="1:21" x14ac:dyDescent="0.25">
      <c r="A18" s="136" t="s">
        <v>601</v>
      </c>
      <c r="B18" s="137">
        <v>2.835539177837493</v>
      </c>
      <c r="C18" s="137"/>
      <c r="D18" s="136">
        <v>16</v>
      </c>
      <c r="E18" s="13"/>
      <c r="F18" s="13"/>
      <c r="G18" s="37">
        <v>39</v>
      </c>
      <c r="H18" s="77">
        <v>248</v>
      </c>
      <c r="I18" s="16">
        <v>53</v>
      </c>
      <c r="J18" s="16">
        <v>93</v>
      </c>
      <c r="K18" s="1">
        <v>46</v>
      </c>
      <c r="L18" s="17">
        <v>16</v>
      </c>
      <c r="M18" s="16">
        <v>74</v>
      </c>
      <c r="N18" s="16">
        <v>184</v>
      </c>
      <c r="O18" s="37">
        <v>109</v>
      </c>
      <c r="P18" s="124">
        <f t="shared" si="0"/>
        <v>878</v>
      </c>
      <c r="Q18" s="124">
        <f>SUM(P18/10)</f>
        <v>87.8</v>
      </c>
      <c r="R18" s="18"/>
      <c r="S18" s="136" t="s">
        <v>31</v>
      </c>
      <c r="T18" s="145">
        <v>35.18181818181818</v>
      </c>
      <c r="U18" s="197">
        <v>16</v>
      </c>
    </row>
    <row r="19" spans="1:21" x14ac:dyDescent="0.25">
      <c r="A19" s="136" t="s">
        <v>25</v>
      </c>
      <c r="B19" s="137">
        <v>2.1033381352393121</v>
      </c>
      <c r="C19" s="137"/>
      <c r="D19" s="136">
        <v>17</v>
      </c>
      <c r="E19" s="12">
        <v>34</v>
      </c>
      <c r="F19" s="18">
        <v>18</v>
      </c>
      <c r="G19" s="35"/>
      <c r="H19" s="77">
        <v>228</v>
      </c>
      <c r="I19" s="1"/>
      <c r="J19" s="17">
        <v>39</v>
      </c>
      <c r="K19" s="16">
        <v>132</v>
      </c>
      <c r="L19" s="1"/>
      <c r="M19" s="13"/>
      <c r="N19" s="16">
        <v>30</v>
      </c>
      <c r="O19" s="35"/>
      <c r="P19" s="124">
        <f t="shared" si="0"/>
        <v>498</v>
      </c>
      <c r="Q19" s="124">
        <f>SUM(P19/7)</f>
        <v>71.142857142857139</v>
      </c>
      <c r="R19" s="18"/>
      <c r="S19" s="136" t="s">
        <v>52</v>
      </c>
      <c r="T19" s="145">
        <v>37.375</v>
      </c>
      <c r="U19" s="197">
        <v>17</v>
      </c>
    </row>
    <row r="20" spans="1:21" x14ac:dyDescent="0.25">
      <c r="A20" s="136" t="s">
        <v>26</v>
      </c>
      <c r="B20" s="137">
        <v>2.1033381352393121</v>
      </c>
      <c r="C20" s="137"/>
      <c r="D20" s="136">
        <v>18</v>
      </c>
      <c r="E20" s="18">
        <v>15</v>
      </c>
      <c r="F20" s="12">
        <v>39</v>
      </c>
      <c r="G20" s="34">
        <v>12</v>
      </c>
      <c r="H20" s="114">
        <v>216</v>
      </c>
      <c r="I20" s="16">
        <v>93</v>
      </c>
      <c r="J20" s="17">
        <v>38</v>
      </c>
      <c r="K20" s="17">
        <v>44</v>
      </c>
      <c r="L20" s="1"/>
      <c r="M20" s="1">
        <v>22</v>
      </c>
      <c r="N20" s="16">
        <v>31</v>
      </c>
      <c r="O20" s="36">
        <v>21</v>
      </c>
      <c r="P20" s="124">
        <f t="shared" si="0"/>
        <v>549</v>
      </c>
      <c r="Q20" s="124">
        <f>SUM(P20/11)</f>
        <v>49.909090909090907</v>
      </c>
      <c r="R20" s="18"/>
      <c r="S20" s="136" t="s">
        <v>107</v>
      </c>
      <c r="T20" s="145">
        <v>38.166666666666664</v>
      </c>
      <c r="U20" s="197">
        <v>18</v>
      </c>
    </row>
    <row r="21" spans="1:21" x14ac:dyDescent="0.25">
      <c r="A21" s="136" t="s">
        <v>27</v>
      </c>
      <c r="B21" s="137">
        <v>1.8159651860823018</v>
      </c>
      <c r="C21" s="137"/>
      <c r="D21" s="136">
        <v>19</v>
      </c>
      <c r="E21" s="12">
        <v>22</v>
      </c>
      <c r="F21" s="18">
        <v>8</v>
      </c>
      <c r="G21" s="35"/>
      <c r="H21" s="115">
        <v>2</v>
      </c>
      <c r="I21" s="1">
        <v>11</v>
      </c>
      <c r="J21" s="16">
        <v>55</v>
      </c>
      <c r="K21" s="17">
        <v>5</v>
      </c>
      <c r="L21" s="1">
        <v>5</v>
      </c>
      <c r="M21" s="1">
        <v>40</v>
      </c>
      <c r="N21" s="16">
        <v>55</v>
      </c>
      <c r="O21" s="37">
        <v>30</v>
      </c>
      <c r="P21" s="124">
        <f t="shared" si="0"/>
        <v>252</v>
      </c>
      <c r="Q21" s="124">
        <f>SUM(P21/11)</f>
        <v>22.90909090909091</v>
      </c>
      <c r="R21" s="18"/>
      <c r="S21" s="141" t="s">
        <v>554</v>
      </c>
      <c r="T21" s="145">
        <v>39.25</v>
      </c>
      <c r="U21" s="197">
        <v>19</v>
      </c>
    </row>
    <row r="22" spans="1:21" x14ac:dyDescent="0.25">
      <c r="A22" s="136" t="s">
        <v>28</v>
      </c>
      <c r="B22" s="137">
        <v>1.7243321544772003</v>
      </c>
      <c r="C22" s="137"/>
      <c r="D22" s="136">
        <v>20</v>
      </c>
      <c r="E22" s="12">
        <v>35</v>
      </c>
      <c r="F22" s="18">
        <v>27</v>
      </c>
      <c r="G22" s="35"/>
      <c r="H22" s="77">
        <v>250</v>
      </c>
      <c r="I22" s="1">
        <v>24</v>
      </c>
      <c r="J22" s="16">
        <v>65</v>
      </c>
      <c r="K22" s="17">
        <v>25</v>
      </c>
      <c r="L22" s="1"/>
      <c r="M22" s="1">
        <v>135</v>
      </c>
      <c r="N22" s="16">
        <v>188</v>
      </c>
      <c r="O22" s="46">
        <v>6</v>
      </c>
      <c r="P22" s="124">
        <f t="shared" si="0"/>
        <v>775</v>
      </c>
      <c r="Q22" s="124">
        <f>SUM(P22/10)</f>
        <v>77.5</v>
      </c>
      <c r="R22" s="18"/>
      <c r="S22" s="136" t="s">
        <v>48</v>
      </c>
      <c r="T22" s="145">
        <v>40</v>
      </c>
      <c r="U22" s="197">
        <v>20</v>
      </c>
    </row>
    <row r="23" spans="1:21" x14ac:dyDescent="0.25">
      <c r="A23" s="136" t="s">
        <v>29</v>
      </c>
      <c r="B23" s="137">
        <v>1.593551139361717</v>
      </c>
      <c r="C23" s="137"/>
      <c r="D23" s="136">
        <v>21</v>
      </c>
      <c r="E23" s="14">
        <v>18</v>
      </c>
      <c r="F23" s="13"/>
      <c r="G23" s="35"/>
      <c r="H23" s="115">
        <v>63</v>
      </c>
      <c r="I23" s="16">
        <v>74</v>
      </c>
      <c r="J23" s="16">
        <v>57</v>
      </c>
      <c r="K23" s="16">
        <v>85</v>
      </c>
      <c r="L23" s="1">
        <v>37</v>
      </c>
      <c r="M23" s="12">
        <v>43</v>
      </c>
      <c r="N23" s="16">
        <v>23</v>
      </c>
      <c r="O23" s="45">
        <v>98</v>
      </c>
      <c r="P23" s="124">
        <f t="shared" si="0"/>
        <v>519</v>
      </c>
      <c r="Q23" s="124">
        <f>SUM(P23/10)</f>
        <v>51.9</v>
      </c>
      <c r="R23" s="18"/>
      <c r="S23" s="136" t="s">
        <v>62</v>
      </c>
      <c r="T23" s="145">
        <v>42.5</v>
      </c>
      <c r="U23" s="197">
        <v>21</v>
      </c>
    </row>
    <row r="24" spans="1:21" x14ac:dyDescent="0.25">
      <c r="A24" s="136" t="s">
        <v>30</v>
      </c>
      <c r="B24" s="137">
        <v>1.1558231833340322</v>
      </c>
      <c r="C24" s="137"/>
      <c r="D24" s="136">
        <v>22</v>
      </c>
      <c r="E24" s="12">
        <v>54</v>
      </c>
      <c r="F24" s="12">
        <v>49</v>
      </c>
      <c r="G24" s="37">
        <v>35</v>
      </c>
      <c r="H24" s="115">
        <v>83</v>
      </c>
      <c r="I24" s="16">
        <v>70</v>
      </c>
      <c r="J24" s="16">
        <v>60</v>
      </c>
      <c r="K24" s="17">
        <v>40</v>
      </c>
      <c r="L24" s="1"/>
      <c r="M24" s="16">
        <v>80</v>
      </c>
      <c r="N24" s="16">
        <v>53</v>
      </c>
      <c r="O24" s="38"/>
      <c r="P24" s="124">
        <f t="shared" si="0"/>
        <v>546</v>
      </c>
      <c r="Q24" s="124">
        <f>SUM(P24/10)</f>
        <v>54.6</v>
      </c>
      <c r="R24" s="18"/>
      <c r="S24" s="136" t="s">
        <v>41</v>
      </c>
      <c r="T24" s="145">
        <v>42.666666666666664</v>
      </c>
      <c r="U24" s="197">
        <v>22</v>
      </c>
    </row>
    <row r="25" spans="1:21" x14ac:dyDescent="0.25">
      <c r="A25" s="136" t="s">
        <v>31</v>
      </c>
      <c r="B25" s="137">
        <v>1.1033381352393123</v>
      </c>
      <c r="C25" s="137"/>
      <c r="D25" s="136">
        <v>23</v>
      </c>
      <c r="E25" s="12">
        <v>23</v>
      </c>
      <c r="F25" s="18">
        <v>14</v>
      </c>
      <c r="G25" s="35"/>
      <c r="H25" s="115">
        <v>27</v>
      </c>
      <c r="I25" s="16">
        <v>57</v>
      </c>
      <c r="J25" s="16">
        <v>99</v>
      </c>
      <c r="K25" s="17">
        <v>7</v>
      </c>
      <c r="L25" s="1">
        <v>6</v>
      </c>
      <c r="M25" s="14">
        <v>39</v>
      </c>
      <c r="N25" s="16">
        <v>85</v>
      </c>
      <c r="O25" s="46">
        <v>7</v>
      </c>
      <c r="P25" s="124">
        <f t="shared" si="0"/>
        <v>387</v>
      </c>
      <c r="Q25" s="124">
        <f>SUM(P25/11)</f>
        <v>35.18181818181818</v>
      </c>
      <c r="R25" s="18"/>
      <c r="S25" s="136" t="s">
        <v>70</v>
      </c>
      <c r="T25" s="145">
        <v>43</v>
      </c>
      <c r="U25" s="197">
        <v>23</v>
      </c>
    </row>
    <row r="26" spans="1:21" x14ac:dyDescent="0.25">
      <c r="A26" s="136" t="s">
        <v>602</v>
      </c>
      <c r="B26" s="137">
        <v>0.76348013798758219</v>
      </c>
      <c r="C26" s="137"/>
      <c r="D26" s="136">
        <v>24</v>
      </c>
      <c r="E26" s="12">
        <v>49</v>
      </c>
      <c r="F26" s="18">
        <v>22</v>
      </c>
      <c r="G26" s="34">
        <v>18</v>
      </c>
      <c r="H26" s="77">
        <v>222</v>
      </c>
      <c r="I26" s="16">
        <v>72</v>
      </c>
      <c r="J26" s="16">
        <v>100</v>
      </c>
      <c r="K26" s="1">
        <v>39</v>
      </c>
      <c r="L26" s="1"/>
      <c r="M26" s="1">
        <v>49</v>
      </c>
      <c r="N26" s="16">
        <v>180</v>
      </c>
      <c r="O26" s="35"/>
      <c r="P26" s="124">
        <f t="shared" si="0"/>
        <v>775</v>
      </c>
      <c r="Q26" s="124">
        <f>SUM(P26/10)</f>
        <v>77.5</v>
      </c>
      <c r="R26" s="18"/>
      <c r="S26" s="141" t="s">
        <v>117</v>
      </c>
      <c r="T26" s="143">
        <v>43</v>
      </c>
      <c r="U26" s="197">
        <v>24</v>
      </c>
    </row>
    <row r="27" spans="1:21" x14ac:dyDescent="0.25">
      <c r="A27" s="136" t="s">
        <v>603</v>
      </c>
      <c r="B27" s="137">
        <v>0.4431961324910425</v>
      </c>
      <c r="C27" s="137"/>
      <c r="D27" s="136">
        <v>25</v>
      </c>
      <c r="E27" s="12">
        <v>45</v>
      </c>
      <c r="F27" s="13"/>
      <c r="G27" s="38">
        <v>17</v>
      </c>
      <c r="H27" s="77">
        <v>211</v>
      </c>
      <c r="I27" s="1">
        <v>25</v>
      </c>
      <c r="J27" s="17">
        <v>4</v>
      </c>
      <c r="K27" s="1">
        <v>52</v>
      </c>
      <c r="L27" s="1"/>
      <c r="M27" s="17">
        <v>37</v>
      </c>
      <c r="N27" s="16">
        <v>110</v>
      </c>
      <c r="O27" s="37">
        <v>53</v>
      </c>
      <c r="P27" s="124">
        <f t="shared" si="0"/>
        <v>579</v>
      </c>
      <c r="Q27" s="124">
        <f>SUM(P27/10)</f>
        <v>57.9</v>
      </c>
      <c r="R27" s="18"/>
      <c r="S27" s="136" t="s">
        <v>40</v>
      </c>
      <c r="T27" s="145">
        <v>44.2</v>
      </c>
      <c r="U27" s="197">
        <v>25</v>
      </c>
    </row>
    <row r="28" spans="1:21" x14ac:dyDescent="0.25">
      <c r="A28" s="136" t="s">
        <v>604</v>
      </c>
      <c r="B28" s="137">
        <v>0.4236221407358518</v>
      </c>
      <c r="C28" s="137"/>
      <c r="D28" s="136">
        <v>26</v>
      </c>
      <c r="E28" s="12">
        <v>50</v>
      </c>
      <c r="F28" s="18">
        <v>24</v>
      </c>
      <c r="G28" s="35"/>
      <c r="H28" s="77">
        <v>135</v>
      </c>
      <c r="I28" s="16">
        <v>69</v>
      </c>
      <c r="J28" s="17">
        <v>18</v>
      </c>
      <c r="K28" s="17">
        <v>27</v>
      </c>
      <c r="L28" s="1">
        <v>42</v>
      </c>
      <c r="M28" s="12">
        <v>127</v>
      </c>
      <c r="N28" s="16">
        <v>44</v>
      </c>
      <c r="O28" s="37">
        <v>62</v>
      </c>
      <c r="P28" s="124">
        <f t="shared" si="0"/>
        <v>624</v>
      </c>
      <c r="Q28" s="124">
        <f>SUM(P28/11)</f>
        <v>56.727272727272727</v>
      </c>
      <c r="R28" s="18"/>
      <c r="S28" s="136" t="s">
        <v>13</v>
      </c>
      <c r="T28" s="145">
        <v>45.7</v>
      </c>
      <c r="U28" s="197">
        <v>26</v>
      </c>
    </row>
    <row r="29" spans="1:21" x14ac:dyDescent="0.25">
      <c r="A29" s="136" t="s">
        <v>35</v>
      </c>
      <c r="B29" s="137">
        <v>0.4040481489806611</v>
      </c>
      <c r="C29" s="137"/>
      <c r="D29" s="136">
        <v>27</v>
      </c>
      <c r="E29" s="13"/>
      <c r="F29" s="13"/>
      <c r="G29" s="35"/>
      <c r="H29" s="115">
        <v>50</v>
      </c>
      <c r="I29" s="16">
        <v>46</v>
      </c>
      <c r="J29" s="17"/>
      <c r="K29" s="16">
        <v>91</v>
      </c>
      <c r="L29" s="1"/>
      <c r="M29" s="16">
        <v>79</v>
      </c>
      <c r="N29" s="16">
        <v>84</v>
      </c>
      <c r="O29" s="45">
        <v>52</v>
      </c>
      <c r="P29" s="124">
        <f t="shared" si="0"/>
        <v>429</v>
      </c>
      <c r="Q29" s="124">
        <f>SUM(P29/7)</f>
        <v>61.285714285714285</v>
      </c>
      <c r="R29" s="18"/>
      <c r="S29" s="136" t="s">
        <v>83</v>
      </c>
      <c r="T29" s="145">
        <v>46</v>
      </c>
      <c r="U29" s="197">
        <v>27</v>
      </c>
    </row>
    <row r="30" spans="1:21" x14ac:dyDescent="0.25">
      <c r="A30" s="136" t="s">
        <v>36</v>
      </c>
      <c r="B30" s="137">
        <v>0.27326713386517754</v>
      </c>
      <c r="C30" s="137"/>
      <c r="D30" s="136">
        <v>28</v>
      </c>
      <c r="E30" s="12">
        <v>26</v>
      </c>
      <c r="F30" s="12">
        <v>36</v>
      </c>
      <c r="G30" s="35"/>
      <c r="H30" s="115">
        <v>34</v>
      </c>
      <c r="I30" s="1">
        <v>9</v>
      </c>
      <c r="J30" s="16">
        <v>117</v>
      </c>
      <c r="K30" s="16">
        <v>114</v>
      </c>
      <c r="L30" s="1">
        <v>21</v>
      </c>
      <c r="M30" s="12">
        <v>123</v>
      </c>
      <c r="N30" s="1">
        <v>6</v>
      </c>
      <c r="O30" s="45">
        <v>50</v>
      </c>
      <c r="P30" s="124">
        <f t="shared" si="0"/>
        <v>564</v>
      </c>
      <c r="Q30" s="124">
        <f>SUM(P30/11)</f>
        <v>51.272727272727273</v>
      </c>
      <c r="R30" s="18"/>
      <c r="S30" s="136" t="s">
        <v>22</v>
      </c>
      <c r="T30" s="145">
        <v>47.272727272727273</v>
      </c>
      <c r="U30" s="197">
        <v>28</v>
      </c>
    </row>
    <row r="31" spans="1:21" x14ac:dyDescent="0.25">
      <c r="A31" s="136" t="s">
        <v>37</v>
      </c>
      <c r="B31" s="137">
        <v>0.27326713386517754</v>
      </c>
      <c r="C31" s="137"/>
      <c r="D31" s="136">
        <v>29</v>
      </c>
      <c r="E31" s="12">
        <v>28</v>
      </c>
      <c r="F31" s="12">
        <v>37</v>
      </c>
      <c r="G31" s="35"/>
      <c r="H31" s="115">
        <v>24</v>
      </c>
      <c r="I31" s="1"/>
      <c r="J31" s="17">
        <v>43</v>
      </c>
      <c r="K31" s="1">
        <v>51</v>
      </c>
      <c r="L31" s="1"/>
      <c r="M31" s="11">
        <v>21</v>
      </c>
      <c r="N31" s="16">
        <v>22</v>
      </c>
      <c r="O31" s="35"/>
      <c r="P31" s="124">
        <f t="shared" si="0"/>
        <v>255</v>
      </c>
      <c r="Q31" s="124">
        <f>SUM(P31/8)</f>
        <v>31.875</v>
      </c>
      <c r="R31" s="18"/>
      <c r="S31" s="136" t="s">
        <v>56</v>
      </c>
      <c r="T31" s="145">
        <v>48</v>
      </c>
      <c r="U31" s="197">
        <v>29</v>
      </c>
    </row>
    <row r="32" spans="1:21" x14ac:dyDescent="0.25">
      <c r="A32" s="136" t="s">
        <v>38</v>
      </c>
      <c r="B32" s="137">
        <v>0.10333813523931235</v>
      </c>
      <c r="C32" s="137"/>
      <c r="D32" s="136">
        <v>30</v>
      </c>
      <c r="E32" s="13"/>
      <c r="F32" s="13"/>
      <c r="G32" s="35"/>
      <c r="H32" s="115">
        <v>96</v>
      </c>
      <c r="I32" s="1"/>
      <c r="J32" s="17"/>
      <c r="K32" s="17"/>
      <c r="L32" s="1"/>
      <c r="M32" s="13"/>
      <c r="N32" s="16">
        <v>67</v>
      </c>
      <c r="O32" s="35"/>
      <c r="P32" s="124">
        <f t="shared" si="0"/>
        <v>193</v>
      </c>
      <c r="Q32" s="124">
        <f>SUM(P32/3)</f>
        <v>64.333333333333329</v>
      </c>
      <c r="R32" s="18"/>
      <c r="S32" s="136" t="s">
        <v>85</v>
      </c>
      <c r="T32" s="145">
        <v>48</v>
      </c>
      <c r="U32" s="197">
        <v>30</v>
      </c>
    </row>
    <row r="33" spans="1:21" x14ac:dyDescent="0.25">
      <c r="A33" s="136" t="s">
        <v>39</v>
      </c>
      <c r="B33" s="137">
        <v>0.10333813523931235</v>
      </c>
      <c r="C33" s="137"/>
      <c r="D33" s="136">
        <v>31</v>
      </c>
      <c r="E33" s="12">
        <v>27</v>
      </c>
      <c r="F33" s="13"/>
      <c r="G33" s="35"/>
      <c r="H33" s="77">
        <v>232</v>
      </c>
      <c r="I33" s="16">
        <v>69</v>
      </c>
      <c r="J33" s="17">
        <v>40</v>
      </c>
      <c r="K33" s="17">
        <v>16</v>
      </c>
      <c r="L33" s="1"/>
      <c r="M33" s="16">
        <v>118</v>
      </c>
      <c r="N33" s="16">
        <v>65</v>
      </c>
      <c r="O33" s="37">
        <v>61</v>
      </c>
      <c r="P33" s="124">
        <f t="shared" si="0"/>
        <v>659</v>
      </c>
      <c r="Q33" s="124">
        <f>SUM(P33/9)</f>
        <v>73.222222222222229</v>
      </c>
      <c r="R33" s="18"/>
      <c r="S33" s="136" t="s">
        <v>125</v>
      </c>
      <c r="T33" s="145">
        <v>48</v>
      </c>
      <c r="U33" s="197">
        <v>31</v>
      </c>
    </row>
    <row r="34" spans="1:21" x14ac:dyDescent="0.25">
      <c r="A34" s="136" t="s">
        <v>40</v>
      </c>
      <c r="B34" s="137">
        <v>5.4681764633581764E-3</v>
      </c>
      <c r="C34" s="137"/>
      <c r="D34" s="138">
        <v>32</v>
      </c>
      <c r="E34" s="12">
        <v>28</v>
      </c>
      <c r="F34" s="12">
        <v>54</v>
      </c>
      <c r="G34" s="35"/>
      <c r="H34" s="115">
        <v>23</v>
      </c>
      <c r="I34" s="1">
        <v>12</v>
      </c>
      <c r="J34" s="16">
        <v>96</v>
      </c>
      <c r="K34" s="17">
        <v>9</v>
      </c>
      <c r="L34" s="1"/>
      <c r="M34" s="16">
        <v>133</v>
      </c>
      <c r="N34" s="16">
        <v>42</v>
      </c>
      <c r="O34" s="36">
        <v>13</v>
      </c>
      <c r="P34" s="124">
        <f t="shared" si="0"/>
        <v>442</v>
      </c>
      <c r="Q34" s="124">
        <f>SUM(P34/10)</f>
        <v>44.2</v>
      </c>
      <c r="R34" s="18"/>
      <c r="S34" s="136" t="s">
        <v>54</v>
      </c>
      <c r="T34" s="145">
        <v>49</v>
      </c>
      <c r="U34" s="197">
        <v>32</v>
      </c>
    </row>
    <row r="35" spans="1:21" x14ac:dyDescent="0.25">
      <c r="A35" s="136" t="s">
        <v>41</v>
      </c>
      <c r="B35" s="137">
        <v>-6.6590863386553067E-2</v>
      </c>
      <c r="C35" s="137"/>
      <c r="D35" s="139">
        <v>33</v>
      </c>
      <c r="E35" s="13"/>
      <c r="F35" s="14">
        <v>20</v>
      </c>
      <c r="G35" s="35"/>
      <c r="H35" s="115">
        <v>28</v>
      </c>
      <c r="I35" s="16">
        <v>96</v>
      </c>
      <c r="J35" s="16">
        <v>53</v>
      </c>
      <c r="K35" s="17">
        <v>48</v>
      </c>
      <c r="L35" s="1"/>
      <c r="M35" s="14">
        <v>23</v>
      </c>
      <c r="N35" s="1">
        <v>15</v>
      </c>
      <c r="O35" s="45">
        <v>68</v>
      </c>
      <c r="P35" s="124">
        <f t="shared" ref="P35:P98" si="1">SUM(D35:O35)</f>
        <v>384</v>
      </c>
      <c r="Q35" s="124">
        <f>SUM(P35/9)</f>
        <v>42.666666666666664</v>
      </c>
      <c r="R35" s="18"/>
      <c r="S35" s="136" t="s">
        <v>61</v>
      </c>
      <c r="T35" s="145">
        <v>49.8</v>
      </c>
      <c r="U35" s="197">
        <v>33</v>
      </c>
    </row>
    <row r="36" spans="1:21" x14ac:dyDescent="0.25">
      <c r="A36" s="136" t="s">
        <v>42</v>
      </c>
      <c r="B36" s="137">
        <v>-6.6590863386553067E-2</v>
      </c>
      <c r="C36" s="137"/>
      <c r="D36" s="139">
        <v>34</v>
      </c>
      <c r="E36" s="13"/>
      <c r="F36" s="13"/>
      <c r="G36" s="35"/>
      <c r="H36" s="115"/>
      <c r="I36" s="1"/>
      <c r="J36" s="17"/>
      <c r="K36" s="17"/>
      <c r="L36" s="1"/>
      <c r="M36" s="13"/>
      <c r="N36" s="13"/>
      <c r="O36" s="35"/>
      <c r="P36" s="124">
        <f t="shared" si="1"/>
        <v>34</v>
      </c>
      <c r="Q36" s="124">
        <f>SUM(P36)</f>
        <v>34</v>
      </c>
      <c r="R36" s="18"/>
      <c r="S36" s="136" t="s">
        <v>26</v>
      </c>
      <c r="T36" s="145">
        <v>49.909090909090907</v>
      </c>
      <c r="U36" s="197">
        <v>34</v>
      </c>
    </row>
    <row r="37" spans="1:21" x14ac:dyDescent="0.25">
      <c r="A37" s="136" t="s">
        <v>43</v>
      </c>
      <c r="B37" s="137">
        <v>-0.10573884689693447</v>
      </c>
      <c r="C37" s="137"/>
      <c r="D37" s="139">
        <v>35</v>
      </c>
      <c r="E37" s="13"/>
      <c r="F37" s="13"/>
      <c r="G37" s="35"/>
      <c r="H37" s="115"/>
      <c r="I37" s="1"/>
      <c r="J37" s="17"/>
      <c r="K37" s="17"/>
      <c r="L37" s="1"/>
      <c r="M37" s="13"/>
      <c r="N37" s="13"/>
      <c r="O37" s="35"/>
      <c r="P37" s="124">
        <f t="shared" si="1"/>
        <v>35</v>
      </c>
      <c r="Q37" s="124">
        <f>SUM(P37)</f>
        <v>35</v>
      </c>
      <c r="R37" s="18"/>
      <c r="S37" s="136" t="s">
        <v>58</v>
      </c>
      <c r="T37" s="143">
        <v>50</v>
      </c>
      <c r="U37" s="197">
        <v>35</v>
      </c>
    </row>
    <row r="38" spans="1:21" x14ac:dyDescent="0.25">
      <c r="A38" s="136" t="s">
        <v>45</v>
      </c>
      <c r="B38" s="137">
        <v>-0.15112375757816743</v>
      </c>
      <c r="C38" s="137"/>
      <c r="D38" s="139">
        <v>36</v>
      </c>
      <c r="E38" s="12">
        <v>53</v>
      </c>
      <c r="F38" s="12">
        <v>58</v>
      </c>
      <c r="G38" s="35"/>
      <c r="H38" s="115"/>
      <c r="I38" s="1"/>
      <c r="J38" s="17"/>
      <c r="K38" s="17"/>
      <c r="L38" s="1"/>
      <c r="M38" s="17">
        <v>18</v>
      </c>
      <c r="N38" s="16">
        <v>132</v>
      </c>
      <c r="O38" s="35"/>
      <c r="P38" s="124">
        <f t="shared" si="1"/>
        <v>297</v>
      </c>
      <c r="Q38" s="124">
        <f>SUM(P38/5)</f>
        <v>59.4</v>
      </c>
      <c r="R38" s="18"/>
      <c r="S38" s="136" t="s">
        <v>23</v>
      </c>
      <c r="T38" s="145">
        <v>50.363636363636367</v>
      </c>
      <c r="U38" s="197">
        <v>36</v>
      </c>
    </row>
    <row r="39" spans="1:21" x14ac:dyDescent="0.25">
      <c r="A39" s="136" t="s">
        <v>44</v>
      </c>
      <c r="B39" s="137">
        <v>-0.16446082216250701</v>
      </c>
      <c r="C39" s="137"/>
      <c r="D39" s="139">
        <v>37</v>
      </c>
      <c r="E39" s="11">
        <v>19</v>
      </c>
      <c r="F39" s="18">
        <v>26</v>
      </c>
      <c r="G39" s="35"/>
      <c r="H39" s="115">
        <v>4</v>
      </c>
      <c r="I39" s="16">
        <v>37</v>
      </c>
      <c r="J39" s="17"/>
      <c r="K39" s="17">
        <v>4</v>
      </c>
      <c r="L39" s="1">
        <v>13</v>
      </c>
      <c r="M39" s="12">
        <v>126</v>
      </c>
      <c r="N39" s="1">
        <v>17</v>
      </c>
      <c r="O39" s="43">
        <v>10</v>
      </c>
      <c r="P39" s="124">
        <f t="shared" si="1"/>
        <v>293</v>
      </c>
      <c r="Q39" s="124">
        <f>SUM(P39/10)</f>
        <v>29.3</v>
      </c>
      <c r="R39" s="18"/>
      <c r="S39" s="136" t="s">
        <v>36</v>
      </c>
      <c r="T39" s="145">
        <v>51.272727272727273</v>
      </c>
      <c r="U39" s="197">
        <v>37</v>
      </c>
    </row>
    <row r="40" spans="1:21" x14ac:dyDescent="0.25">
      <c r="A40" s="136" t="s">
        <v>46</v>
      </c>
      <c r="B40" s="137">
        <v>-0.3868748688830923</v>
      </c>
      <c r="C40" s="137"/>
      <c r="D40" s="139">
        <v>38</v>
      </c>
      <c r="E40" s="13"/>
      <c r="F40" s="13"/>
      <c r="G40" s="35"/>
      <c r="H40" s="115">
        <v>41</v>
      </c>
      <c r="I40" s="1">
        <v>30</v>
      </c>
      <c r="J40" s="17">
        <v>25</v>
      </c>
      <c r="K40" s="16">
        <v>106</v>
      </c>
      <c r="L40" s="1"/>
      <c r="M40" s="16">
        <v>49</v>
      </c>
      <c r="N40" s="16">
        <v>178</v>
      </c>
      <c r="O40" s="35"/>
      <c r="P40" s="124">
        <f t="shared" si="1"/>
        <v>467</v>
      </c>
      <c r="Q40" s="124">
        <f>SUM(P40/7)</f>
        <v>66.714285714285708</v>
      </c>
      <c r="R40" s="18"/>
      <c r="S40" s="136" t="s">
        <v>71</v>
      </c>
      <c r="T40" s="143">
        <v>51.5</v>
      </c>
      <c r="U40" s="197">
        <v>38</v>
      </c>
    </row>
    <row r="41" spans="1:21" x14ac:dyDescent="0.25">
      <c r="A41" s="136" t="s">
        <v>605</v>
      </c>
      <c r="B41" s="137">
        <v>-0.3868748688830923</v>
      </c>
      <c r="C41" s="137"/>
      <c r="D41" s="139">
        <v>39</v>
      </c>
      <c r="E41" s="13"/>
      <c r="F41" s="13"/>
      <c r="G41" s="35"/>
      <c r="H41" s="115">
        <v>16</v>
      </c>
      <c r="I41" s="16">
        <v>50</v>
      </c>
      <c r="J41" s="17"/>
      <c r="K41" s="17">
        <v>43</v>
      </c>
      <c r="L41" s="1">
        <v>70</v>
      </c>
      <c r="M41" s="16">
        <v>50</v>
      </c>
      <c r="N41" s="16">
        <v>117</v>
      </c>
      <c r="O41" s="35"/>
      <c r="P41" s="124">
        <f t="shared" si="1"/>
        <v>385</v>
      </c>
      <c r="Q41" s="124">
        <f>SUM(P41/7)</f>
        <v>55</v>
      </c>
      <c r="R41" s="18"/>
      <c r="S41" s="136" t="s">
        <v>95</v>
      </c>
      <c r="T41" s="145">
        <v>51.8</v>
      </c>
      <c r="U41" s="197">
        <v>39</v>
      </c>
    </row>
    <row r="42" spans="1:21" x14ac:dyDescent="0.25">
      <c r="A42" s="136" t="s">
        <v>48</v>
      </c>
      <c r="B42" s="137">
        <v>-0.3868748688830923</v>
      </c>
      <c r="C42" s="137"/>
      <c r="D42" s="139">
        <v>40</v>
      </c>
      <c r="E42" s="13"/>
      <c r="F42" s="13"/>
      <c r="G42" s="35"/>
      <c r="H42" s="115"/>
      <c r="I42" s="1"/>
      <c r="J42" s="17"/>
      <c r="K42" s="17"/>
      <c r="L42" s="1"/>
      <c r="M42" s="13"/>
      <c r="N42" s="13"/>
      <c r="O42" s="35"/>
      <c r="P42" s="124">
        <f t="shared" si="1"/>
        <v>40</v>
      </c>
      <c r="Q42" s="124">
        <f>SUM(P42)</f>
        <v>40</v>
      </c>
      <c r="R42" s="18"/>
      <c r="S42" s="136" t="s">
        <v>29</v>
      </c>
      <c r="T42" s="143">
        <v>51.9</v>
      </c>
      <c r="U42" s="197">
        <v>40</v>
      </c>
    </row>
    <row r="43" spans="1:21" x14ac:dyDescent="0.25">
      <c r="A43" s="136" t="s">
        <v>606</v>
      </c>
      <c r="B43" s="137">
        <v>-0.3868748688830923</v>
      </c>
      <c r="C43" s="137"/>
      <c r="D43" s="139">
        <v>41</v>
      </c>
      <c r="E43" s="12">
        <v>36</v>
      </c>
      <c r="F43" s="12">
        <v>29</v>
      </c>
      <c r="G43" s="35"/>
      <c r="H43" s="77">
        <v>236</v>
      </c>
      <c r="I43" s="16">
        <v>60</v>
      </c>
      <c r="J43" s="17"/>
      <c r="K43" s="16">
        <v>118</v>
      </c>
      <c r="L43" s="1">
        <v>61</v>
      </c>
      <c r="M43" s="16">
        <v>129</v>
      </c>
      <c r="N43" s="16">
        <v>172</v>
      </c>
      <c r="O43" s="35"/>
      <c r="P43" s="124">
        <f t="shared" si="1"/>
        <v>882</v>
      </c>
      <c r="Q43" s="124">
        <f>SUM(P43/9)</f>
        <v>98</v>
      </c>
      <c r="R43" s="18"/>
      <c r="S43" s="141" t="s">
        <v>119</v>
      </c>
      <c r="T43" s="143">
        <v>52</v>
      </c>
      <c r="U43" s="197">
        <v>41</v>
      </c>
    </row>
    <row r="44" spans="1:21" x14ac:dyDescent="0.25">
      <c r="A44" s="136" t="s">
        <v>50</v>
      </c>
      <c r="B44" s="137">
        <v>-0.3868748688830923</v>
      </c>
      <c r="C44" s="137"/>
      <c r="D44" s="139">
        <v>42</v>
      </c>
      <c r="E44" s="13"/>
      <c r="F44" s="13"/>
      <c r="G44" s="35"/>
      <c r="H44" s="115">
        <v>66</v>
      </c>
      <c r="I44" s="1"/>
      <c r="J44" s="17"/>
      <c r="K44" s="17">
        <v>74</v>
      </c>
      <c r="L44" s="1"/>
      <c r="M44" s="16">
        <v>88</v>
      </c>
      <c r="N44" s="16">
        <v>78</v>
      </c>
      <c r="O44" s="35"/>
      <c r="P44" s="124">
        <f t="shared" si="1"/>
        <v>348</v>
      </c>
      <c r="Q44" s="124">
        <f>SUM(P44/5)</f>
        <v>69.599999999999994</v>
      </c>
      <c r="R44" s="18"/>
      <c r="S44" s="136" t="s">
        <v>81</v>
      </c>
      <c r="T44" s="145">
        <v>52.625</v>
      </c>
      <c r="U44" s="197">
        <v>42</v>
      </c>
    </row>
    <row r="45" spans="1:21" x14ac:dyDescent="0.25">
      <c r="A45" s="136" t="s">
        <v>51</v>
      </c>
      <c r="B45" s="137">
        <v>-0.3868748688830923</v>
      </c>
      <c r="C45" s="137"/>
      <c r="D45" s="139">
        <v>43</v>
      </c>
      <c r="E45" s="12">
        <v>39</v>
      </c>
      <c r="F45" s="16">
        <v>30</v>
      </c>
      <c r="G45" s="35"/>
      <c r="H45" s="77">
        <v>168</v>
      </c>
      <c r="I45" s="16">
        <v>77</v>
      </c>
      <c r="J45" s="17">
        <v>47</v>
      </c>
      <c r="K45" s="16">
        <v>108</v>
      </c>
      <c r="L45" s="1"/>
      <c r="M45" s="16">
        <v>109</v>
      </c>
      <c r="N45" s="16">
        <v>54</v>
      </c>
      <c r="O45" s="37">
        <v>58</v>
      </c>
      <c r="P45" s="124">
        <f t="shared" si="1"/>
        <v>733</v>
      </c>
      <c r="Q45" s="124">
        <f>SUM(P45/10)</f>
        <v>73.3</v>
      </c>
      <c r="R45" s="18"/>
      <c r="S45" s="136" t="s">
        <v>96</v>
      </c>
      <c r="T45" s="145">
        <v>53.916666666666664</v>
      </c>
      <c r="U45" s="197">
        <v>43</v>
      </c>
    </row>
    <row r="46" spans="1:21" x14ac:dyDescent="0.25">
      <c r="A46" s="136" t="s">
        <v>52</v>
      </c>
      <c r="B46" s="137">
        <v>-0.3868748688830923</v>
      </c>
      <c r="C46" s="137"/>
      <c r="D46" s="139">
        <v>44</v>
      </c>
      <c r="E46" s="13"/>
      <c r="F46" s="18">
        <v>31</v>
      </c>
      <c r="G46" s="35"/>
      <c r="H46" s="115">
        <v>70</v>
      </c>
      <c r="I46" s="1">
        <v>21</v>
      </c>
      <c r="J46" s="17">
        <v>30</v>
      </c>
      <c r="K46" s="17"/>
      <c r="L46" s="1">
        <v>28</v>
      </c>
      <c r="M46" s="17">
        <v>36</v>
      </c>
      <c r="N46" s="16">
        <v>39</v>
      </c>
      <c r="O46" s="35"/>
      <c r="P46" s="124">
        <f t="shared" si="1"/>
        <v>299</v>
      </c>
      <c r="Q46" s="124">
        <f>SUM(P46/8)</f>
        <v>37.375</v>
      </c>
      <c r="R46" s="18"/>
      <c r="S46" s="136" t="s">
        <v>551</v>
      </c>
      <c r="T46" s="145">
        <v>54.2</v>
      </c>
      <c r="U46" s="197">
        <v>44</v>
      </c>
    </row>
    <row r="47" spans="1:21" x14ac:dyDescent="0.25">
      <c r="A47" s="136" t="s">
        <v>53</v>
      </c>
      <c r="B47" s="137">
        <v>-0.3868748688830923</v>
      </c>
      <c r="C47" s="137"/>
      <c r="D47" s="139">
        <v>45</v>
      </c>
      <c r="E47" s="13"/>
      <c r="F47" s="13"/>
      <c r="G47" s="35"/>
      <c r="H47" s="77">
        <v>213</v>
      </c>
      <c r="I47" s="1"/>
      <c r="J47" s="17"/>
      <c r="K47" s="17"/>
      <c r="L47" s="16">
        <v>82</v>
      </c>
      <c r="M47" s="16">
        <v>56</v>
      </c>
      <c r="N47" s="16">
        <v>137</v>
      </c>
      <c r="O47" s="36">
        <v>16</v>
      </c>
      <c r="P47" s="124">
        <f t="shared" si="1"/>
        <v>549</v>
      </c>
      <c r="Q47" s="124">
        <f>SUM(P47/6)</f>
        <v>91.5</v>
      </c>
      <c r="R47" s="18"/>
      <c r="S47" s="136" t="s">
        <v>18</v>
      </c>
      <c r="T47" s="145">
        <v>54.333333333333336</v>
      </c>
      <c r="U47" s="197">
        <v>45</v>
      </c>
    </row>
    <row r="48" spans="1:21" x14ac:dyDescent="0.25">
      <c r="A48" s="136" t="s">
        <v>54</v>
      </c>
      <c r="B48" s="137">
        <v>-0.3868748688830923</v>
      </c>
      <c r="C48" s="137"/>
      <c r="D48" s="139">
        <v>46</v>
      </c>
      <c r="E48" s="12">
        <v>43</v>
      </c>
      <c r="F48" s="18"/>
      <c r="G48" s="34"/>
      <c r="H48" s="113"/>
      <c r="I48" s="1"/>
      <c r="J48" s="17"/>
      <c r="K48" s="17"/>
      <c r="L48" s="1"/>
      <c r="M48" s="12">
        <v>58</v>
      </c>
      <c r="N48" s="1"/>
      <c r="O48" s="43"/>
      <c r="P48" s="124">
        <f t="shared" si="1"/>
        <v>147</v>
      </c>
      <c r="Q48" s="124">
        <f>SUM(P48/3)</f>
        <v>49</v>
      </c>
      <c r="R48" s="18"/>
      <c r="S48" s="136" t="s">
        <v>30</v>
      </c>
      <c r="T48" s="145">
        <v>54.6</v>
      </c>
      <c r="U48" s="197">
        <v>46</v>
      </c>
    </row>
    <row r="49" spans="1:21" x14ac:dyDescent="0.25">
      <c r="A49" s="136" t="s">
        <v>55</v>
      </c>
      <c r="B49" s="137">
        <v>-0.3868748688830923</v>
      </c>
      <c r="C49" s="137"/>
      <c r="D49" s="139">
        <v>47</v>
      </c>
      <c r="E49" s="12">
        <v>44</v>
      </c>
      <c r="F49" s="12">
        <v>33</v>
      </c>
      <c r="G49" s="34"/>
      <c r="H49" s="114">
        <v>210</v>
      </c>
      <c r="I49" s="1"/>
      <c r="J49" s="16">
        <v>111</v>
      </c>
      <c r="K49" s="16">
        <v>134</v>
      </c>
      <c r="L49" s="1"/>
      <c r="M49" s="12">
        <v>59</v>
      </c>
      <c r="N49" s="16">
        <v>32</v>
      </c>
      <c r="O49" s="45">
        <v>43</v>
      </c>
      <c r="P49" s="124">
        <f t="shared" si="1"/>
        <v>713</v>
      </c>
      <c r="Q49" s="124">
        <f>SUM(P49/9)</f>
        <v>79.222222222222229</v>
      </c>
      <c r="R49" s="18"/>
      <c r="S49" s="136" t="s">
        <v>124</v>
      </c>
      <c r="T49" s="145">
        <v>54.8</v>
      </c>
      <c r="U49" s="197">
        <v>47</v>
      </c>
    </row>
    <row r="50" spans="1:21" x14ac:dyDescent="0.25">
      <c r="A50" s="136" t="s">
        <v>56</v>
      </c>
      <c r="B50" s="137">
        <v>-0.406448860638283</v>
      </c>
      <c r="C50" s="137"/>
      <c r="D50" s="139">
        <v>48</v>
      </c>
      <c r="E50" s="18"/>
      <c r="F50" s="18"/>
      <c r="G50" s="34"/>
      <c r="H50" s="113"/>
      <c r="I50" s="1"/>
      <c r="J50" s="17"/>
      <c r="K50" s="17"/>
      <c r="L50" s="1"/>
      <c r="M50" s="11"/>
      <c r="N50" s="1"/>
      <c r="O50" s="43"/>
      <c r="P50" s="124">
        <f t="shared" si="1"/>
        <v>48</v>
      </c>
      <c r="Q50" s="124">
        <f>SUM(P50)</f>
        <v>48</v>
      </c>
      <c r="R50" s="18"/>
      <c r="S50" s="136" t="s">
        <v>47</v>
      </c>
      <c r="T50" s="145">
        <v>55</v>
      </c>
      <c r="U50" s="197">
        <v>48</v>
      </c>
    </row>
    <row r="51" spans="1:21" x14ac:dyDescent="0.25">
      <c r="A51" s="136" t="s">
        <v>57</v>
      </c>
      <c r="B51" s="137">
        <v>-0.406448860638283</v>
      </c>
      <c r="C51" s="137"/>
      <c r="D51" s="139">
        <v>49</v>
      </c>
      <c r="E51" s="18"/>
      <c r="F51" s="12">
        <v>44</v>
      </c>
      <c r="G51" s="34"/>
      <c r="H51" s="114">
        <v>166</v>
      </c>
      <c r="I51" s="1"/>
      <c r="J51" s="17"/>
      <c r="K51" s="17"/>
      <c r="L51" s="1"/>
      <c r="M51" s="12">
        <v>143</v>
      </c>
      <c r="N51" s="16">
        <v>91</v>
      </c>
      <c r="O51" s="45">
        <v>47</v>
      </c>
      <c r="P51" s="124">
        <f t="shared" si="1"/>
        <v>540</v>
      </c>
      <c r="Q51" s="124">
        <f>SUM(P51/6)</f>
        <v>90</v>
      </c>
      <c r="R51" s="18"/>
      <c r="S51" s="136" t="s">
        <v>284</v>
      </c>
      <c r="T51" s="145">
        <v>56.727272727272727</v>
      </c>
      <c r="U51" s="197">
        <v>49</v>
      </c>
    </row>
    <row r="52" spans="1:21" x14ac:dyDescent="0.25">
      <c r="A52" s="136" t="s">
        <v>58</v>
      </c>
      <c r="B52" s="137">
        <v>-0.5568038675089575</v>
      </c>
      <c r="C52" s="137"/>
      <c r="D52" s="139">
        <v>50</v>
      </c>
      <c r="E52" s="18"/>
      <c r="F52" s="18"/>
      <c r="G52" s="34"/>
      <c r="H52" s="113"/>
      <c r="I52" s="1"/>
      <c r="J52" s="17"/>
      <c r="K52" s="17"/>
      <c r="L52" s="1"/>
      <c r="M52" s="11"/>
      <c r="N52" s="1"/>
      <c r="O52" s="43"/>
      <c r="P52" s="124">
        <f t="shared" si="1"/>
        <v>50</v>
      </c>
      <c r="Q52" s="124">
        <f>SUM(P52)</f>
        <v>50</v>
      </c>
      <c r="R52" s="18"/>
      <c r="S52" s="136" t="s">
        <v>33</v>
      </c>
      <c r="T52" s="145">
        <v>57.9</v>
      </c>
      <c r="U52" s="197">
        <v>50</v>
      </c>
    </row>
    <row r="53" spans="1:21" x14ac:dyDescent="0.25">
      <c r="A53" s="136" t="s">
        <v>59</v>
      </c>
      <c r="B53" s="137">
        <v>-0.5568038675089575</v>
      </c>
      <c r="C53" s="137"/>
      <c r="D53" s="139">
        <v>51</v>
      </c>
      <c r="E53" s="18"/>
      <c r="F53" s="18"/>
      <c r="G53" s="34"/>
      <c r="H53" s="114">
        <v>109</v>
      </c>
      <c r="I53" s="1"/>
      <c r="J53" s="17"/>
      <c r="K53" s="17"/>
      <c r="L53" s="1"/>
      <c r="M53" s="12">
        <v>121</v>
      </c>
      <c r="N53" s="1"/>
      <c r="O53" s="43"/>
      <c r="P53" s="124">
        <f t="shared" si="1"/>
        <v>281</v>
      </c>
      <c r="Q53" s="124">
        <f>SUM(P53/3)</f>
        <v>93.666666666666671</v>
      </c>
      <c r="R53" s="18"/>
      <c r="S53" s="141" t="s">
        <v>116</v>
      </c>
      <c r="T53" s="145">
        <v>58</v>
      </c>
      <c r="U53" s="197">
        <v>51</v>
      </c>
    </row>
    <row r="54" spans="1:21" x14ac:dyDescent="0.25">
      <c r="A54" s="136" t="s">
        <v>60</v>
      </c>
      <c r="B54" s="137">
        <v>-0.5568038675089575</v>
      </c>
      <c r="C54" s="137"/>
      <c r="D54" s="139">
        <v>52</v>
      </c>
      <c r="E54" s="18"/>
      <c r="F54" s="18"/>
      <c r="G54" s="34"/>
      <c r="H54" s="113">
        <v>64</v>
      </c>
      <c r="I54" s="16">
        <v>65</v>
      </c>
      <c r="J54" s="16">
        <v>116</v>
      </c>
      <c r="K54" s="16">
        <v>139</v>
      </c>
      <c r="L54" s="1"/>
      <c r="M54" s="11"/>
      <c r="N54" s="16">
        <v>43</v>
      </c>
      <c r="O54" s="45">
        <v>25</v>
      </c>
      <c r="P54" s="124">
        <f t="shared" si="1"/>
        <v>504</v>
      </c>
      <c r="Q54" s="124">
        <f>SUM(P54/7)</f>
        <v>72</v>
      </c>
      <c r="R54" s="18"/>
      <c r="S54" s="136" t="s">
        <v>17</v>
      </c>
      <c r="T54" s="145">
        <v>58.111111111111114</v>
      </c>
      <c r="U54" s="197">
        <v>52</v>
      </c>
    </row>
    <row r="55" spans="1:21" x14ac:dyDescent="0.25">
      <c r="A55" s="136" t="s">
        <v>61</v>
      </c>
      <c r="B55" s="137">
        <v>-0.5568038675089575</v>
      </c>
      <c r="C55" s="137"/>
      <c r="D55" s="139">
        <v>53</v>
      </c>
      <c r="E55" s="18"/>
      <c r="F55" s="18"/>
      <c r="G55" s="34">
        <v>16</v>
      </c>
      <c r="H55" s="114">
        <v>137</v>
      </c>
      <c r="I55" s="1">
        <v>19</v>
      </c>
      <c r="J55" s="16">
        <v>102</v>
      </c>
      <c r="K55" s="17">
        <v>41</v>
      </c>
      <c r="L55" s="1">
        <v>32</v>
      </c>
      <c r="M55" s="11">
        <v>31</v>
      </c>
      <c r="N55" s="16">
        <v>28</v>
      </c>
      <c r="O55" s="45">
        <v>39</v>
      </c>
      <c r="P55" s="124">
        <f t="shared" si="1"/>
        <v>498</v>
      </c>
      <c r="Q55" s="124">
        <f>SUM(P55/10)</f>
        <v>49.8</v>
      </c>
      <c r="R55" s="18"/>
      <c r="S55" s="136" t="s">
        <v>45</v>
      </c>
      <c r="T55" s="145">
        <v>59.4</v>
      </c>
      <c r="U55" s="197">
        <v>53</v>
      </c>
    </row>
    <row r="56" spans="1:21" x14ac:dyDescent="0.25">
      <c r="A56" s="136" t="s">
        <v>62</v>
      </c>
      <c r="B56" s="137">
        <v>-0.5568038675089575</v>
      </c>
      <c r="C56" s="137"/>
      <c r="D56" s="139">
        <v>54</v>
      </c>
      <c r="E56" s="18"/>
      <c r="F56" s="18">
        <v>17</v>
      </c>
      <c r="G56" s="34"/>
      <c r="H56" s="114"/>
      <c r="I56" s="1"/>
      <c r="J56" s="17"/>
      <c r="K56" s="17"/>
      <c r="L56" s="1"/>
      <c r="M56" s="11">
        <v>35</v>
      </c>
      <c r="N56" s="16">
        <v>64</v>
      </c>
      <c r="O56" s="43"/>
      <c r="P56" s="124">
        <f t="shared" si="1"/>
        <v>170</v>
      </c>
      <c r="Q56" s="124">
        <f>SUM(P56/4)</f>
        <v>42.5</v>
      </c>
      <c r="R56" s="18"/>
      <c r="S56" s="136" t="s">
        <v>89</v>
      </c>
      <c r="T56" s="145">
        <v>61.142857142857146</v>
      </c>
      <c r="U56" s="197">
        <v>54</v>
      </c>
    </row>
    <row r="57" spans="1:21" x14ac:dyDescent="0.25">
      <c r="A57" s="136" t="s">
        <v>63</v>
      </c>
      <c r="B57" s="137">
        <v>-0.5568038675089575</v>
      </c>
      <c r="C57" s="137"/>
      <c r="D57" s="139">
        <v>55</v>
      </c>
      <c r="E57" s="18"/>
      <c r="F57" s="18"/>
      <c r="G57" s="34"/>
      <c r="H57" s="113"/>
      <c r="I57" s="1"/>
      <c r="J57" s="17"/>
      <c r="K57" s="17"/>
      <c r="L57" s="1"/>
      <c r="M57" s="12">
        <v>112</v>
      </c>
      <c r="N57" s="1"/>
      <c r="O57" s="43"/>
      <c r="P57" s="124">
        <f t="shared" si="1"/>
        <v>167</v>
      </c>
      <c r="Q57" s="124">
        <f>SUM(P57/2)</f>
        <v>83.5</v>
      </c>
      <c r="R57" s="18"/>
      <c r="S57" s="136" t="s">
        <v>35</v>
      </c>
      <c r="T57" s="145">
        <v>61.285714285714285</v>
      </c>
      <c r="U57" s="197">
        <v>55</v>
      </c>
    </row>
    <row r="58" spans="1:21" x14ac:dyDescent="0.25">
      <c r="A58" s="136" t="s">
        <v>64</v>
      </c>
      <c r="B58" s="137">
        <v>-0.5568038675089575</v>
      </c>
      <c r="C58" s="137"/>
      <c r="D58" s="139">
        <v>56</v>
      </c>
      <c r="E58" s="18"/>
      <c r="F58" s="18"/>
      <c r="G58" s="34"/>
      <c r="H58" s="114">
        <v>178</v>
      </c>
      <c r="I58" s="1"/>
      <c r="J58" s="17">
        <v>13</v>
      </c>
      <c r="K58" s="17">
        <v>28</v>
      </c>
      <c r="L58" s="1">
        <v>48</v>
      </c>
      <c r="M58" s="11"/>
      <c r="N58" s="16">
        <v>165</v>
      </c>
      <c r="O58" s="43"/>
      <c r="P58" s="124">
        <f t="shared" si="1"/>
        <v>488</v>
      </c>
      <c r="Q58" s="124">
        <f>SUM(P58/6)</f>
        <v>81.333333333333329</v>
      </c>
      <c r="R58" s="18"/>
      <c r="S58" s="141" t="s">
        <v>118</v>
      </c>
      <c r="T58" s="143">
        <v>63</v>
      </c>
      <c r="U58" s="197">
        <v>56</v>
      </c>
    </row>
    <row r="59" spans="1:21" x14ac:dyDescent="0.25">
      <c r="A59" s="136" t="s">
        <v>65</v>
      </c>
      <c r="B59" s="137">
        <v>-0.5568038675089575</v>
      </c>
      <c r="C59" s="137"/>
      <c r="D59" s="139">
        <v>57</v>
      </c>
      <c r="E59" s="12">
        <v>41</v>
      </c>
      <c r="F59" s="18"/>
      <c r="G59" s="34"/>
      <c r="H59" s="114">
        <v>142</v>
      </c>
      <c r="I59" s="1"/>
      <c r="J59" s="17"/>
      <c r="K59" s="17"/>
      <c r="L59" s="1"/>
      <c r="M59" s="11"/>
      <c r="N59" s="16">
        <v>138</v>
      </c>
      <c r="O59" s="43">
        <v>2</v>
      </c>
      <c r="P59" s="124">
        <f t="shared" si="1"/>
        <v>380</v>
      </c>
      <c r="Q59" s="124">
        <f>SUM(P59/5)</f>
        <v>76</v>
      </c>
      <c r="R59" s="18"/>
      <c r="S59" s="136" t="s">
        <v>38</v>
      </c>
      <c r="T59" s="145">
        <v>64.333333333333329</v>
      </c>
      <c r="U59" s="197">
        <v>57</v>
      </c>
    </row>
    <row r="60" spans="1:21" x14ac:dyDescent="0.25">
      <c r="A60" s="136" t="s">
        <v>66</v>
      </c>
      <c r="B60" s="137">
        <v>-0.5763778592641482</v>
      </c>
      <c r="C60" s="137"/>
      <c r="D60" s="139">
        <v>58</v>
      </c>
      <c r="E60" s="18">
        <v>24</v>
      </c>
      <c r="F60" s="12">
        <v>47</v>
      </c>
      <c r="G60" s="34"/>
      <c r="H60" s="113">
        <v>5</v>
      </c>
      <c r="I60" s="1">
        <v>3</v>
      </c>
      <c r="J60" s="17"/>
      <c r="K60" s="17">
        <v>17</v>
      </c>
      <c r="L60" s="1">
        <v>4</v>
      </c>
      <c r="M60" s="11">
        <v>15</v>
      </c>
      <c r="N60" s="16">
        <v>60</v>
      </c>
      <c r="O60" s="43">
        <v>8</v>
      </c>
      <c r="P60" s="124">
        <f t="shared" si="1"/>
        <v>241</v>
      </c>
      <c r="Q60" s="124">
        <f>SUM(P60/10)</f>
        <v>24.1</v>
      </c>
      <c r="R60" s="18"/>
      <c r="S60" s="136" t="s">
        <v>94</v>
      </c>
      <c r="T60" s="145">
        <v>64.8</v>
      </c>
      <c r="U60" s="197">
        <v>58</v>
      </c>
    </row>
    <row r="61" spans="1:21" x14ac:dyDescent="0.25">
      <c r="A61" s="136" t="s">
        <v>67</v>
      </c>
      <c r="B61" s="137">
        <v>-0.72673286613482246</v>
      </c>
      <c r="C61" s="137"/>
      <c r="D61" s="139">
        <v>59</v>
      </c>
      <c r="E61" s="18"/>
      <c r="F61" s="18"/>
      <c r="G61" s="34"/>
      <c r="H61" s="114">
        <v>149</v>
      </c>
      <c r="I61" s="1"/>
      <c r="J61" s="17">
        <v>42</v>
      </c>
      <c r="K61" s="16">
        <v>97</v>
      </c>
      <c r="L61" s="1"/>
      <c r="M61" s="11">
        <v>34</v>
      </c>
      <c r="N61" s="16">
        <v>133</v>
      </c>
      <c r="O61" s="43"/>
      <c r="P61" s="124">
        <f t="shared" si="1"/>
        <v>514</v>
      </c>
      <c r="Q61" s="124">
        <f>SUM(P61/6)</f>
        <v>85.666666666666671</v>
      </c>
      <c r="R61" s="18"/>
      <c r="S61" s="136" t="s">
        <v>97</v>
      </c>
      <c r="T61" s="145">
        <v>65.2</v>
      </c>
      <c r="U61" s="197">
        <v>59</v>
      </c>
    </row>
    <row r="62" spans="1:21" x14ac:dyDescent="0.25">
      <c r="A62" s="136" t="s">
        <v>68</v>
      </c>
      <c r="B62" s="137">
        <v>-0.72673286613482246</v>
      </c>
      <c r="C62" s="137"/>
      <c r="D62" s="139">
        <v>60</v>
      </c>
      <c r="E62" s="18"/>
      <c r="F62" s="18"/>
      <c r="G62" s="34"/>
      <c r="H62" s="113"/>
      <c r="I62" s="1"/>
      <c r="J62" s="17"/>
      <c r="K62" s="17"/>
      <c r="L62" s="1"/>
      <c r="M62" s="12">
        <v>134</v>
      </c>
      <c r="N62" s="1"/>
      <c r="O62" s="43"/>
      <c r="P62" s="124">
        <f t="shared" si="1"/>
        <v>194</v>
      </c>
      <c r="Q62" s="124">
        <f>SUM(P62/2)</f>
        <v>97</v>
      </c>
      <c r="R62" s="18"/>
      <c r="S62" s="136" t="s">
        <v>80</v>
      </c>
      <c r="T62" s="145">
        <v>65.5</v>
      </c>
      <c r="U62" s="197">
        <v>60</v>
      </c>
    </row>
    <row r="63" spans="1:21" x14ac:dyDescent="0.25">
      <c r="A63" s="136" t="s">
        <v>69</v>
      </c>
      <c r="B63" s="137">
        <v>-0.72673286613482246</v>
      </c>
      <c r="C63" s="137"/>
      <c r="D63" s="139">
        <v>61</v>
      </c>
      <c r="E63" s="18"/>
      <c r="F63" s="18"/>
      <c r="G63" s="34"/>
      <c r="H63" s="114">
        <v>237</v>
      </c>
      <c r="I63" s="1"/>
      <c r="J63" s="17">
        <v>27</v>
      </c>
      <c r="K63" s="16">
        <v>105</v>
      </c>
      <c r="L63" s="1"/>
      <c r="M63" s="11"/>
      <c r="N63" s="16">
        <v>34</v>
      </c>
      <c r="O63" s="45">
        <v>51</v>
      </c>
      <c r="P63" s="124">
        <f t="shared" si="1"/>
        <v>515</v>
      </c>
      <c r="Q63" s="124">
        <f>SUM(P63/6)</f>
        <v>85.833333333333329</v>
      </c>
      <c r="R63" s="18"/>
      <c r="S63" s="136" t="s">
        <v>46</v>
      </c>
      <c r="T63" s="145">
        <v>66.714285714285708</v>
      </c>
      <c r="U63" s="197">
        <v>61</v>
      </c>
    </row>
    <row r="64" spans="1:21" x14ac:dyDescent="0.25">
      <c r="A64" s="136" t="s">
        <v>70</v>
      </c>
      <c r="B64" s="137">
        <v>-0.89666186476068765</v>
      </c>
      <c r="C64" s="137"/>
      <c r="D64" s="139">
        <v>62</v>
      </c>
      <c r="E64" s="18"/>
      <c r="F64" s="18">
        <v>9</v>
      </c>
      <c r="G64" s="34"/>
      <c r="H64" s="113"/>
      <c r="I64" s="1"/>
      <c r="J64" s="17"/>
      <c r="K64" s="17"/>
      <c r="L64" s="1"/>
      <c r="M64" s="11">
        <v>38</v>
      </c>
      <c r="N64" s="16">
        <v>63</v>
      </c>
      <c r="O64" s="43"/>
      <c r="P64" s="124">
        <f t="shared" si="1"/>
        <v>172</v>
      </c>
      <c r="Q64" s="124">
        <f>SUM(P64/4)</f>
        <v>43</v>
      </c>
      <c r="R64" s="18"/>
      <c r="S64" s="136" t="s">
        <v>78</v>
      </c>
      <c r="T64" s="145">
        <v>68</v>
      </c>
      <c r="U64" s="197">
        <v>62</v>
      </c>
    </row>
    <row r="65" spans="1:21" x14ac:dyDescent="0.25">
      <c r="A65" s="136" t="s">
        <v>71</v>
      </c>
      <c r="B65" s="137">
        <v>-0.89666186476068765</v>
      </c>
      <c r="C65" s="137"/>
      <c r="D65" s="139">
        <v>63</v>
      </c>
      <c r="E65" s="18">
        <v>14</v>
      </c>
      <c r="F65" s="18"/>
      <c r="G65" s="34"/>
      <c r="H65" s="114">
        <v>164</v>
      </c>
      <c r="I65" s="16">
        <v>57</v>
      </c>
      <c r="J65" s="17">
        <v>15</v>
      </c>
      <c r="K65" s="17">
        <v>26</v>
      </c>
      <c r="L65" s="1"/>
      <c r="M65" s="11">
        <v>37</v>
      </c>
      <c r="N65" s="16">
        <v>36</v>
      </c>
      <c r="O65" s="43"/>
      <c r="P65" s="124">
        <f t="shared" si="1"/>
        <v>412</v>
      </c>
      <c r="Q65" s="124">
        <f>SUM(P65/8)</f>
        <v>51.5</v>
      </c>
      <c r="R65" s="18"/>
      <c r="S65" s="136" t="s">
        <v>79</v>
      </c>
      <c r="T65" s="145">
        <v>69.444444444444443</v>
      </c>
      <c r="U65" s="197">
        <v>63</v>
      </c>
    </row>
    <row r="66" spans="1:21" x14ac:dyDescent="0.25">
      <c r="A66" s="136" t="s">
        <v>72</v>
      </c>
      <c r="B66" s="137">
        <v>-0.89666186476068765</v>
      </c>
      <c r="C66" s="137"/>
      <c r="D66" s="139">
        <v>64</v>
      </c>
      <c r="E66" s="18"/>
      <c r="F66" s="18"/>
      <c r="G66" s="34"/>
      <c r="H66" s="114">
        <v>171</v>
      </c>
      <c r="I66" s="16">
        <v>76</v>
      </c>
      <c r="J66" s="17"/>
      <c r="K66" s="17"/>
      <c r="L66" s="16">
        <v>103</v>
      </c>
      <c r="M66" s="12">
        <v>72</v>
      </c>
      <c r="N66" s="16">
        <v>118</v>
      </c>
      <c r="O66" s="43"/>
      <c r="P66" s="124">
        <f t="shared" si="1"/>
        <v>604</v>
      </c>
      <c r="Q66" s="124">
        <f>SUM(P66/6)</f>
        <v>100.66666666666667</v>
      </c>
      <c r="R66" s="18"/>
      <c r="S66" s="136" t="s">
        <v>75</v>
      </c>
      <c r="T66" s="145">
        <v>69.583333333333329</v>
      </c>
      <c r="U66" s="197">
        <v>64</v>
      </c>
    </row>
    <row r="67" spans="1:21" x14ac:dyDescent="0.25">
      <c r="A67" s="136" t="s">
        <v>73</v>
      </c>
      <c r="B67" s="137">
        <v>-0.89666186476068765</v>
      </c>
      <c r="C67" s="137"/>
      <c r="D67" s="139">
        <v>65</v>
      </c>
      <c r="E67" s="18"/>
      <c r="F67" s="18"/>
      <c r="G67" s="34"/>
      <c r="H67" s="113"/>
      <c r="I67" s="1"/>
      <c r="J67" s="17"/>
      <c r="K67" s="17"/>
      <c r="L67" s="1"/>
      <c r="M67" s="12">
        <v>121</v>
      </c>
      <c r="N67" s="1"/>
      <c r="O67" s="43"/>
      <c r="P67" s="124">
        <f t="shared" si="1"/>
        <v>186</v>
      </c>
      <c r="Q67" s="124">
        <f>SUM(P67/2)</f>
        <v>93</v>
      </c>
      <c r="R67" s="18"/>
      <c r="S67" s="136" t="s">
        <v>50</v>
      </c>
      <c r="T67" s="145">
        <v>69.599999999999994</v>
      </c>
      <c r="U67" s="197">
        <v>65</v>
      </c>
    </row>
    <row r="68" spans="1:21" x14ac:dyDescent="0.25">
      <c r="A68" s="136" t="s">
        <v>74</v>
      </c>
      <c r="B68" s="137">
        <v>-0.89666186476068765</v>
      </c>
      <c r="C68" s="137"/>
      <c r="D68" s="139">
        <v>66</v>
      </c>
      <c r="E68" s="18"/>
      <c r="F68" s="18"/>
      <c r="G68" s="34"/>
      <c r="H68" s="113">
        <v>49</v>
      </c>
      <c r="I68" s="1"/>
      <c r="J68" s="17"/>
      <c r="K68" s="1">
        <v>56</v>
      </c>
      <c r="L68" s="16">
        <v>59</v>
      </c>
      <c r="M68" s="12">
        <v>128</v>
      </c>
      <c r="N68" s="16">
        <v>80</v>
      </c>
      <c r="O68" s="43"/>
      <c r="P68" s="128">
        <f t="shared" si="1"/>
        <v>438</v>
      </c>
      <c r="Q68" s="128">
        <f>SUM(P68/6)</f>
        <v>73</v>
      </c>
      <c r="R68" s="18"/>
      <c r="S68" s="136" t="s">
        <v>25</v>
      </c>
      <c r="T68" s="145">
        <v>71.142857142857139</v>
      </c>
      <c r="U68" s="197">
        <v>66</v>
      </c>
    </row>
    <row r="69" spans="1:21" x14ac:dyDescent="0.25">
      <c r="A69" s="136" t="s">
        <v>607</v>
      </c>
      <c r="B69" s="137">
        <v>-0.92247278368673058</v>
      </c>
      <c r="C69" s="137"/>
      <c r="D69" s="139">
        <v>67</v>
      </c>
      <c r="E69" s="12">
        <v>25</v>
      </c>
      <c r="F69" s="18">
        <v>45</v>
      </c>
      <c r="G69" s="34"/>
      <c r="H69" s="115">
        <v>20</v>
      </c>
      <c r="I69" s="1">
        <v>5</v>
      </c>
      <c r="J69" s="17">
        <v>33</v>
      </c>
      <c r="K69" s="17">
        <v>12</v>
      </c>
      <c r="L69" s="1">
        <v>1</v>
      </c>
      <c r="M69" s="11">
        <v>13</v>
      </c>
      <c r="N69" s="16">
        <v>107</v>
      </c>
      <c r="O69" s="45">
        <v>56</v>
      </c>
      <c r="P69" s="124">
        <f t="shared" si="1"/>
        <v>384</v>
      </c>
      <c r="Q69" s="124">
        <f>SUM(P69/11)</f>
        <v>34.909090909090907</v>
      </c>
      <c r="R69" s="18"/>
      <c r="S69" s="136" t="s">
        <v>93</v>
      </c>
      <c r="T69" s="145">
        <v>71.36363636363636</v>
      </c>
      <c r="U69" s="197">
        <v>67</v>
      </c>
    </row>
    <row r="70" spans="1:21" x14ac:dyDescent="0.25">
      <c r="A70" s="136" t="s">
        <v>75</v>
      </c>
      <c r="B70" s="137">
        <v>-0.93580984827106928</v>
      </c>
      <c r="C70" s="137"/>
      <c r="D70" s="139">
        <v>68</v>
      </c>
      <c r="E70" s="12">
        <v>33</v>
      </c>
      <c r="F70" s="12">
        <v>48</v>
      </c>
      <c r="G70" s="34">
        <v>10</v>
      </c>
      <c r="H70" s="114">
        <v>249</v>
      </c>
      <c r="I70" s="16">
        <v>94</v>
      </c>
      <c r="J70" s="17">
        <v>20</v>
      </c>
      <c r="K70" s="17">
        <v>8</v>
      </c>
      <c r="L70" s="16">
        <v>126</v>
      </c>
      <c r="M70" s="11">
        <v>27</v>
      </c>
      <c r="N70" s="16">
        <v>37</v>
      </c>
      <c r="O70" s="45">
        <v>115</v>
      </c>
      <c r="P70" s="124">
        <f t="shared" si="1"/>
        <v>835</v>
      </c>
      <c r="Q70" s="124">
        <f>SUM(P70/12)</f>
        <v>69.583333333333329</v>
      </c>
      <c r="R70" s="18"/>
      <c r="S70" s="136" t="s">
        <v>60</v>
      </c>
      <c r="T70" s="145">
        <v>72</v>
      </c>
      <c r="U70" s="197">
        <v>68</v>
      </c>
    </row>
    <row r="71" spans="1:21" x14ac:dyDescent="0.25">
      <c r="A71" s="136" t="s">
        <v>77</v>
      </c>
      <c r="B71" s="137">
        <v>-1.0665908633865531</v>
      </c>
      <c r="C71" s="137"/>
      <c r="D71" s="139">
        <v>69</v>
      </c>
      <c r="E71" s="18"/>
      <c r="F71" s="18"/>
      <c r="G71" s="34">
        <v>11</v>
      </c>
      <c r="H71" s="113"/>
      <c r="I71" s="1"/>
      <c r="J71" s="17"/>
      <c r="K71" s="17"/>
      <c r="L71" s="1"/>
      <c r="M71" s="12">
        <v>124</v>
      </c>
      <c r="N71" s="1"/>
      <c r="O71" s="45">
        <v>90</v>
      </c>
      <c r="P71" s="124">
        <f t="shared" si="1"/>
        <v>294</v>
      </c>
      <c r="Q71" s="124">
        <f>SUM(P71/4)</f>
        <v>73.5</v>
      </c>
      <c r="R71" s="18"/>
      <c r="S71" s="136" t="s">
        <v>74</v>
      </c>
      <c r="T71" s="145">
        <v>73</v>
      </c>
      <c r="U71" s="197">
        <v>69</v>
      </c>
    </row>
    <row r="72" spans="1:21" x14ac:dyDescent="0.25">
      <c r="A72" s="136" t="s">
        <v>78</v>
      </c>
      <c r="B72" s="137">
        <v>-1.0665908633865531</v>
      </c>
      <c r="C72" s="137"/>
      <c r="D72" s="139">
        <v>70</v>
      </c>
      <c r="E72" s="12">
        <v>40</v>
      </c>
      <c r="F72" s="18"/>
      <c r="G72" s="34"/>
      <c r="H72" s="113">
        <v>43</v>
      </c>
      <c r="I72" s="16">
        <v>40</v>
      </c>
      <c r="J72" s="17"/>
      <c r="K72" s="16">
        <v>81</v>
      </c>
      <c r="L72" s="16">
        <v>92</v>
      </c>
      <c r="M72" s="12">
        <v>76</v>
      </c>
      <c r="N72" s="16">
        <v>102</v>
      </c>
      <c r="O72" s="43"/>
      <c r="P72" s="124">
        <f t="shared" si="1"/>
        <v>544</v>
      </c>
      <c r="Q72" s="124">
        <f>SUM(P72/8)</f>
        <v>68</v>
      </c>
      <c r="R72" s="18"/>
      <c r="S72" s="136" t="s">
        <v>39</v>
      </c>
      <c r="T72" s="145">
        <v>73.222222222222229</v>
      </c>
      <c r="U72" s="197">
        <v>70</v>
      </c>
    </row>
    <row r="73" spans="1:21" x14ac:dyDescent="0.25">
      <c r="A73" s="136" t="s">
        <v>79</v>
      </c>
      <c r="B73" s="137">
        <v>-1.1253128386521247</v>
      </c>
      <c r="C73" s="137"/>
      <c r="D73" s="139">
        <v>71</v>
      </c>
      <c r="E73" s="18">
        <v>16</v>
      </c>
      <c r="F73" s="18"/>
      <c r="G73" s="34"/>
      <c r="H73" s="114">
        <v>244</v>
      </c>
      <c r="I73" s="1">
        <v>14</v>
      </c>
      <c r="J73" s="17">
        <v>48</v>
      </c>
      <c r="K73" s="16">
        <v>99</v>
      </c>
      <c r="L73" s="16">
        <v>72</v>
      </c>
      <c r="M73" s="11">
        <v>26</v>
      </c>
      <c r="N73" s="16">
        <v>35</v>
      </c>
      <c r="O73" s="43"/>
      <c r="P73" s="124">
        <f t="shared" si="1"/>
        <v>625</v>
      </c>
      <c r="Q73" s="124">
        <f>SUM(P73/9)</f>
        <v>69.444444444444443</v>
      </c>
      <c r="R73" s="18"/>
      <c r="S73" s="136" t="s">
        <v>9</v>
      </c>
      <c r="T73" s="145">
        <v>73.272727272727266</v>
      </c>
      <c r="U73" s="197">
        <v>71</v>
      </c>
    </row>
    <row r="74" spans="1:21" x14ac:dyDescent="0.25">
      <c r="A74" s="136" t="s">
        <v>80</v>
      </c>
      <c r="B74" s="137">
        <v>-1.2365198620124178</v>
      </c>
      <c r="C74" s="137"/>
      <c r="D74" s="139">
        <v>72</v>
      </c>
      <c r="E74" s="18"/>
      <c r="F74" s="12">
        <v>41</v>
      </c>
      <c r="G74" s="34"/>
      <c r="H74" s="114">
        <v>183</v>
      </c>
      <c r="I74" s="16">
        <v>35</v>
      </c>
      <c r="J74" s="17"/>
      <c r="K74" s="17">
        <v>38</v>
      </c>
      <c r="L74" s="1">
        <v>23</v>
      </c>
      <c r="M74" s="12">
        <v>71</v>
      </c>
      <c r="N74" s="16">
        <v>61</v>
      </c>
      <c r="O74" s="43"/>
      <c r="P74" s="124">
        <f t="shared" si="1"/>
        <v>524</v>
      </c>
      <c r="Q74" s="124">
        <f>SUM(P74/8)</f>
        <v>65.5</v>
      </c>
      <c r="R74" s="18"/>
      <c r="S74" s="136" t="s">
        <v>51</v>
      </c>
      <c r="T74" s="145">
        <v>73.3</v>
      </c>
      <c r="U74" s="197">
        <v>72</v>
      </c>
    </row>
    <row r="75" spans="1:21" x14ac:dyDescent="0.25">
      <c r="A75" s="136" t="s">
        <v>81</v>
      </c>
      <c r="B75" s="137">
        <v>-1.2365198620124178</v>
      </c>
      <c r="C75" s="137"/>
      <c r="D75" s="139">
        <v>73</v>
      </c>
      <c r="E75" s="18"/>
      <c r="F75" s="18"/>
      <c r="G75" s="34"/>
      <c r="H75" s="113">
        <v>26</v>
      </c>
      <c r="I75" s="16">
        <v>68</v>
      </c>
      <c r="J75" s="17"/>
      <c r="K75" s="17">
        <v>45</v>
      </c>
      <c r="L75" s="1">
        <v>30</v>
      </c>
      <c r="M75" s="12">
        <v>44</v>
      </c>
      <c r="N75" s="16">
        <v>121</v>
      </c>
      <c r="O75" s="43">
        <v>14</v>
      </c>
      <c r="P75" s="124">
        <f t="shared" si="1"/>
        <v>421</v>
      </c>
      <c r="Q75" s="124">
        <f>SUM(P75/8)</f>
        <v>52.625</v>
      </c>
      <c r="R75" s="18"/>
      <c r="S75" s="136" t="s">
        <v>126</v>
      </c>
      <c r="T75" s="145">
        <v>73.333333333333329</v>
      </c>
      <c r="U75" s="197">
        <v>73</v>
      </c>
    </row>
    <row r="76" spans="1:21" x14ac:dyDescent="0.25">
      <c r="A76" s="136" t="s">
        <v>82</v>
      </c>
      <c r="B76" s="137">
        <v>-1.406448860638283</v>
      </c>
      <c r="C76" s="137"/>
      <c r="D76" s="139">
        <v>74</v>
      </c>
      <c r="E76" s="18"/>
      <c r="F76" s="18"/>
      <c r="G76" s="34"/>
      <c r="H76" s="114">
        <v>243</v>
      </c>
      <c r="I76" s="1"/>
      <c r="J76" s="17"/>
      <c r="K76" s="16">
        <v>127</v>
      </c>
      <c r="L76" s="16">
        <v>131</v>
      </c>
      <c r="M76" s="12">
        <v>77</v>
      </c>
      <c r="N76" s="16">
        <v>191</v>
      </c>
      <c r="O76" s="45">
        <v>114</v>
      </c>
      <c r="P76" s="124">
        <f t="shared" si="1"/>
        <v>957</v>
      </c>
      <c r="Q76" s="124">
        <f>SUM(P76/7)</f>
        <v>136.71428571428572</v>
      </c>
      <c r="R76" s="18"/>
      <c r="S76" s="136" t="s">
        <v>77</v>
      </c>
      <c r="T76" s="143">
        <v>73.5</v>
      </c>
      <c r="U76" s="197">
        <v>74</v>
      </c>
    </row>
    <row r="77" spans="1:21" x14ac:dyDescent="0.25">
      <c r="A77" s="136" t="s">
        <v>83</v>
      </c>
      <c r="B77" s="137">
        <v>-1.5238928111694285</v>
      </c>
      <c r="C77" s="137"/>
      <c r="D77" s="139">
        <v>75</v>
      </c>
      <c r="E77" s="39">
        <v>52</v>
      </c>
      <c r="F77" s="18">
        <v>21</v>
      </c>
      <c r="G77" s="19">
        <v>4</v>
      </c>
      <c r="H77" s="114">
        <v>234</v>
      </c>
      <c r="I77" s="1">
        <v>2</v>
      </c>
      <c r="J77" s="16">
        <v>90</v>
      </c>
      <c r="K77" s="17">
        <v>21</v>
      </c>
      <c r="L77" s="1">
        <v>12</v>
      </c>
      <c r="M77" s="1">
        <v>17</v>
      </c>
      <c r="N77" s="1">
        <v>4</v>
      </c>
      <c r="O77" s="43">
        <v>20</v>
      </c>
      <c r="P77" s="124">
        <f t="shared" si="1"/>
        <v>552</v>
      </c>
      <c r="Q77" s="124">
        <f>SUM(P77/12)</f>
        <v>46</v>
      </c>
      <c r="R77" s="18"/>
      <c r="S77" s="141" t="s">
        <v>114</v>
      </c>
      <c r="T77" s="145">
        <v>74.75</v>
      </c>
      <c r="U77" s="197">
        <v>75</v>
      </c>
    </row>
    <row r="78" spans="1:21" x14ac:dyDescent="0.25">
      <c r="A78" s="136" t="s">
        <v>84</v>
      </c>
      <c r="B78" s="137">
        <v>-1.5763778592641482</v>
      </c>
      <c r="C78" s="137"/>
      <c r="D78" s="139">
        <v>76</v>
      </c>
      <c r="E78" s="19"/>
      <c r="F78" s="18"/>
      <c r="G78" s="19">
        <v>27</v>
      </c>
      <c r="H78" s="114">
        <v>182</v>
      </c>
      <c r="I78" s="16">
        <v>81</v>
      </c>
      <c r="J78" s="17"/>
      <c r="K78" s="17">
        <v>29</v>
      </c>
      <c r="L78" s="16">
        <v>88</v>
      </c>
      <c r="M78" s="12">
        <v>131</v>
      </c>
      <c r="N78" s="16">
        <v>52</v>
      </c>
      <c r="O78" s="45">
        <v>74</v>
      </c>
      <c r="P78" s="124">
        <f t="shared" si="1"/>
        <v>740</v>
      </c>
      <c r="Q78" s="124">
        <f>SUM(P78/9)</f>
        <v>82.222222222222229</v>
      </c>
      <c r="R78" s="18"/>
      <c r="S78" s="136" t="s">
        <v>91</v>
      </c>
      <c r="T78" s="145">
        <v>75.8</v>
      </c>
      <c r="U78" s="197">
        <v>76</v>
      </c>
    </row>
    <row r="79" spans="1:21" x14ac:dyDescent="0.25">
      <c r="A79" s="136" t="s">
        <v>85</v>
      </c>
      <c r="B79" s="137">
        <v>-1.5763778592641482</v>
      </c>
      <c r="C79" s="137"/>
      <c r="D79" s="139">
        <v>77</v>
      </c>
      <c r="E79" s="19"/>
      <c r="F79" s="18">
        <v>13</v>
      </c>
      <c r="G79" s="19"/>
      <c r="H79" s="113">
        <v>10</v>
      </c>
      <c r="I79" s="1">
        <v>8</v>
      </c>
      <c r="J79" s="16">
        <v>101</v>
      </c>
      <c r="K79" s="17">
        <v>37</v>
      </c>
      <c r="L79" s="1">
        <v>9</v>
      </c>
      <c r="M79" s="18">
        <v>42</v>
      </c>
      <c r="N79" s="1">
        <v>12</v>
      </c>
      <c r="O79" s="45">
        <v>27</v>
      </c>
      <c r="P79" s="124">
        <f t="shared" si="1"/>
        <v>336</v>
      </c>
      <c r="Q79" s="124">
        <f>SUM(P79/7)</f>
        <v>48</v>
      </c>
      <c r="R79" s="18"/>
      <c r="S79" s="136" t="s">
        <v>65</v>
      </c>
      <c r="T79" s="145">
        <v>76</v>
      </c>
      <c r="U79" s="197">
        <v>77</v>
      </c>
    </row>
    <row r="80" spans="1:21" x14ac:dyDescent="0.25">
      <c r="A80" s="136" t="s">
        <v>86</v>
      </c>
      <c r="B80" s="137">
        <v>-1.7463068578900134</v>
      </c>
      <c r="C80" s="137"/>
      <c r="D80" s="139">
        <v>78</v>
      </c>
      <c r="E80" s="19"/>
      <c r="F80" s="18"/>
      <c r="G80" s="19"/>
      <c r="H80" s="113"/>
      <c r="I80" s="1"/>
      <c r="J80" s="17"/>
      <c r="K80" s="17"/>
      <c r="L80" s="1"/>
      <c r="M80" s="18"/>
      <c r="N80" s="1"/>
      <c r="O80" s="43"/>
      <c r="P80" s="124">
        <f t="shared" si="1"/>
        <v>78</v>
      </c>
      <c r="Q80" s="124">
        <f>SUM(P80)</f>
        <v>78</v>
      </c>
      <c r="R80" s="18"/>
      <c r="S80" s="136" t="s">
        <v>28</v>
      </c>
      <c r="T80" s="145">
        <v>77.5</v>
      </c>
      <c r="U80" s="197">
        <v>78</v>
      </c>
    </row>
    <row r="81" spans="1:21" x14ac:dyDescent="0.25">
      <c r="A81" s="136" t="s">
        <v>87</v>
      </c>
      <c r="B81" s="137">
        <v>-1.7854548414003943</v>
      </c>
      <c r="C81" s="137"/>
      <c r="D81" s="139">
        <v>79</v>
      </c>
      <c r="E81" s="19"/>
      <c r="F81" s="12">
        <v>50</v>
      </c>
      <c r="G81" s="19"/>
      <c r="H81" s="114">
        <v>247</v>
      </c>
      <c r="I81" s="16">
        <v>97</v>
      </c>
      <c r="J81" s="17"/>
      <c r="K81" s="17">
        <v>24</v>
      </c>
      <c r="L81" s="16">
        <v>54</v>
      </c>
      <c r="M81" s="18">
        <v>16</v>
      </c>
      <c r="N81" s="16">
        <v>192</v>
      </c>
      <c r="O81" s="43">
        <v>17</v>
      </c>
      <c r="P81" s="124">
        <f t="shared" si="1"/>
        <v>776</v>
      </c>
      <c r="Q81" s="124">
        <f>SUM(P81/9)</f>
        <v>86.222222222222229</v>
      </c>
      <c r="R81" s="18"/>
      <c r="S81" s="136" t="s">
        <v>32</v>
      </c>
      <c r="T81" s="145">
        <v>77.5</v>
      </c>
      <c r="U81" s="197">
        <v>79</v>
      </c>
    </row>
    <row r="82" spans="1:21" x14ac:dyDescent="0.25">
      <c r="A82" s="136" t="s">
        <v>88</v>
      </c>
      <c r="B82" s="137">
        <v>-1.9811947589523022</v>
      </c>
      <c r="C82" s="137"/>
      <c r="D82" s="139">
        <v>80</v>
      </c>
      <c r="E82" s="39">
        <v>46</v>
      </c>
      <c r="F82" s="12">
        <v>56</v>
      </c>
      <c r="G82" s="19"/>
      <c r="H82" s="114">
        <v>221</v>
      </c>
      <c r="I82" s="1"/>
      <c r="J82" s="16">
        <v>56</v>
      </c>
      <c r="K82" s="17"/>
      <c r="L82" s="16">
        <v>114</v>
      </c>
      <c r="M82" s="12">
        <v>145</v>
      </c>
      <c r="N82" s="16">
        <v>96</v>
      </c>
      <c r="O82" s="43">
        <v>18</v>
      </c>
      <c r="P82" s="124">
        <f t="shared" si="1"/>
        <v>832</v>
      </c>
      <c r="Q82" s="124">
        <f>SUM(P82/9)</f>
        <v>92.444444444444443</v>
      </c>
      <c r="R82" s="18"/>
      <c r="S82" s="136" t="s">
        <v>86</v>
      </c>
      <c r="T82" s="145">
        <v>78</v>
      </c>
      <c r="U82" s="197">
        <v>80</v>
      </c>
    </row>
    <row r="83" spans="1:21" x14ac:dyDescent="0.25">
      <c r="A83" s="136" t="s">
        <v>551</v>
      </c>
      <c r="B83" s="137">
        <v>-2.3148158290331811</v>
      </c>
      <c r="C83" s="137"/>
      <c r="D83" s="139">
        <v>81</v>
      </c>
      <c r="E83" s="19">
        <v>9</v>
      </c>
      <c r="F83" s="12">
        <v>53</v>
      </c>
      <c r="G83" s="19"/>
      <c r="H83" s="115"/>
      <c r="I83" s="1"/>
      <c r="J83" s="17"/>
      <c r="K83" s="17"/>
      <c r="L83" s="17"/>
      <c r="M83" s="18">
        <v>12</v>
      </c>
      <c r="N83" s="16">
        <v>116</v>
      </c>
      <c r="O83" s="43"/>
      <c r="P83" s="124">
        <f t="shared" si="1"/>
        <v>271</v>
      </c>
      <c r="Q83" s="124">
        <f>SUM(P83/5)</f>
        <v>54.2</v>
      </c>
      <c r="R83" s="18"/>
      <c r="S83" s="136" t="s">
        <v>92</v>
      </c>
      <c r="T83" s="145">
        <v>78.333333333333329</v>
      </c>
      <c r="U83" s="197">
        <v>81</v>
      </c>
    </row>
    <row r="84" spans="1:21" x14ac:dyDescent="0.25">
      <c r="A84" s="136" t="s">
        <v>608</v>
      </c>
      <c r="B84" s="137">
        <v>-2.3539638125435616</v>
      </c>
      <c r="C84" s="137"/>
      <c r="D84" s="139">
        <v>82</v>
      </c>
      <c r="E84" s="39">
        <v>30</v>
      </c>
      <c r="F84" s="12">
        <v>40</v>
      </c>
      <c r="G84" s="19"/>
      <c r="H84" s="115">
        <v>49</v>
      </c>
      <c r="I84" s="1"/>
      <c r="J84" s="17"/>
      <c r="K84" s="17"/>
      <c r="L84" s="1"/>
      <c r="M84" s="20">
        <v>51</v>
      </c>
      <c r="N84" s="16">
        <v>122</v>
      </c>
      <c r="O84" s="45">
        <v>54</v>
      </c>
      <c r="P84" s="124">
        <f t="shared" si="1"/>
        <v>428</v>
      </c>
      <c r="Q84" s="124">
        <f>SUM(P84/7)</f>
        <v>61.142857142857146</v>
      </c>
      <c r="R84" s="18"/>
      <c r="S84" s="136" t="s">
        <v>55</v>
      </c>
      <c r="T84" s="145">
        <v>79.222222222222229</v>
      </c>
      <c r="U84" s="197">
        <v>82</v>
      </c>
    </row>
    <row r="85" spans="1:21" x14ac:dyDescent="0.25">
      <c r="A85" s="136" t="s">
        <v>609</v>
      </c>
      <c r="B85" s="137">
        <v>-2.7525437850608654</v>
      </c>
      <c r="C85" s="137"/>
      <c r="D85" s="139">
        <v>83</v>
      </c>
      <c r="E85" s="21">
        <v>7</v>
      </c>
      <c r="F85" s="12">
        <v>42</v>
      </c>
      <c r="G85" s="19">
        <v>6</v>
      </c>
      <c r="H85" s="115">
        <v>58</v>
      </c>
      <c r="I85" s="16">
        <v>72</v>
      </c>
      <c r="J85" s="17">
        <v>21</v>
      </c>
      <c r="K85" s="16">
        <v>70</v>
      </c>
      <c r="L85" s="17">
        <v>15</v>
      </c>
      <c r="M85" s="20">
        <v>32</v>
      </c>
      <c r="N85" s="1">
        <v>8</v>
      </c>
      <c r="O85" s="45">
        <v>44</v>
      </c>
      <c r="P85" s="124">
        <f t="shared" si="1"/>
        <v>458</v>
      </c>
      <c r="Q85" s="124">
        <f>SUM(P85/12)</f>
        <v>38.166666666666664</v>
      </c>
      <c r="R85" s="18"/>
      <c r="S85" s="136" t="s">
        <v>90</v>
      </c>
      <c r="T85" s="145">
        <v>79.333333333333329</v>
      </c>
      <c r="U85" s="197">
        <v>83</v>
      </c>
    </row>
    <row r="86" spans="1:21" x14ac:dyDescent="0.25">
      <c r="A86" s="136" t="s">
        <v>90</v>
      </c>
      <c r="B86" s="137">
        <v>-3.1253128386521247</v>
      </c>
      <c r="C86" s="137"/>
      <c r="D86" s="139">
        <v>84</v>
      </c>
      <c r="E86" s="12">
        <v>42</v>
      </c>
      <c r="F86" s="18"/>
      <c r="G86" s="34"/>
      <c r="H86" s="113"/>
      <c r="I86" s="1"/>
      <c r="J86" s="17"/>
      <c r="K86" s="17"/>
      <c r="L86" s="1"/>
      <c r="M86" s="11"/>
      <c r="N86" s="16">
        <v>112</v>
      </c>
      <c r="O86" s="43"/>
      <c r="P86" s="124">
        <f t="shared" si="1"/>
        <v>238</v>
      </c>
      <c r="Q86" s="124">
        <f>SUM(P86/3)</f>
        <v>79.333333333333329</v>
      </c>
      <c r="R86" s="18"/>
      <c r="S86" s="136" t="s">
        <v>19</v>
      </c>
      <c r="T86" s="145">
        <v>80.7</v>
      </c>
      <c r="U86" s="197">
        <v>84</v>
      </c>
    </row>
    <row r="87" spans="1:21" x14ac:dyDescent="0.25">
      <c r="A87" s="136" t="s">
        <v>91</v>
      </c>
      <c r="B87" s="137">
        <v>-3.2756678455227997</v>
      </c>
      <c r="C87" s="137"/>
      <c r="D87" s="139">
        <v>85</v>
      </c>
      <c r="E87" s="18"/>
      <c r="F87" s="12">
        <v>28</v>
      </c>
      <c r="G87" s="34"/>
      <c r="H87" s="113"/>
      <c r="I87" s="1"/>
      <c r="J87" s="17"/>
      <c r="K87" s="17"/>
      <c r="L87" s="1"/>
      <c r="M87" s="12">
        <v>137</v>
      </c>
      <c r="N87" s="16">
        <v>56</v>
      </c>
      <c r="O87" s="45">
        <v>73</v>
      </c>
      <c r="P87" s="124">
        <f t="shared" si="1"/>
        <v>379</v>
      </c>
      <c r="Q87" s="124">
        <f>SUM(P87/5)</f>
        <v>75.8</v>
      </c>
      <c r="R87" s="18"/>
      <c r="S87" s="136" t="s">
        <v>64</v>
      </c>
      <c r="T87" s="145">
        <v>81.333333333333329</v>
      </c>
      <c r="U87" s="197">
        <v>85</v>
      </c>
    </row>
    <row r="88" spans="1:21" x14ac:dyDescent="0.25">
      <c r="A88" s="136" t="s">
        <v>92</v>
      </c>
      <c r="B88" s="137">
        <v>-3.5826147864350002</v>
      </c>
      <c r="C88" s="137"/>
      <c r="D88" s="139">
        <v>86</v>
      </c>
      <c r="E88" s="18">
        <v>20</v>
      </c>
      <c r="F88" s="12">
        <v>57</v>
      </c>
      <c r="G88" s="39">
        <v>38</v>
      </c>
      <c r="H88" s="114">
        <v>165</v>
      </c>
      <c r="I88" s="16">
        <v>82</v>
      </c>
      <c r="J88" s="16">
        <v>58</v>
      </c>
      <c r="K88" s="16">
        <v>68</v>
      </c>
      <c r="L88" s="16">
        <v>56</v>
      </c>
      <c r="M88" s="12">
        <v>132</v>
      </c>
      <c r="N88" s="16">
        <v>68</v>
      </c>
      <c r="O88" s="45">
        <v>110</v>
      </c>
      <c r="P88" s="124">
        <f t="shared" si="1"/>
        <v>940</v>
      </c>
      <c r="Q88" s="124">
        <f>SUM(P88/12)</f>
        <v>78.333333333333329</v>
      </c>
      <c r="R88" s="18"/>
      <c r="S88" s="136" t="s">
        <v>84</v>
      </c>
      <c r="T88" s="145">
        <v>82.222222222222229</v>
      </c>
      <c r="U88" s="197">
        <v>86</v>
      </c>
    </row>
    <row r="89" spans="1:21" x14ac:dyDescent="0.25">
      <c r="A89" s="136" t="s">
        <v>93</v>
      </c>
      <c r="B89" s="137">
        <v>-3.7854548414003943</v>
      </c>
      <c r="C89" s="137"/>
      <c r="D89" s="139">
        <v>87</v>
      </c>
      <c r="E89" s="18"/>
      <c r="F89" s="12">
        <v>51</v>
      </c>
      <c r="G89" s="34">
        <v>20</v>
      </c>
      <c r="H89" s="113">
        <v>33</v>
      </c>
      <c r="I89" s="16">
        <v>92</v>
      </c>
      <c r="J89" s="16">
        <v>81</v>
      </c>
      <c r="K89" s="17">
        <v>20</v>
      </c>
      <c r="L89" s="1">
        <v>26</v>
      </c>
      <c r="M89" s="12">
        <v>82</v>
      </c>
      <c r="N89" s="16">
        <v>181</v>
      </c>
      <c r="O89" s="45">
        <v>112</v>
      </c>
      <c r="P89" s="124">
        <f t="shared" si="1"/>
        <v>785</v>
      </c>
      <c r="Q89" s="124">
        <f>SUM(P89/11)</f>
        <v>71.36363636363636</v>
      </c>
      <c r="R89" s="18"/>
      <c r="S89" s="136" t="s">
        <v>63</v>
      </c>
      <c r="T89" s="145">
        <v>83.5</v>
      </c>
      <c r="U89" s="197">
        <v>87</v>
      </c>
    </row>
    <row r="90" spans="1:21" x14ac:dyDescent="0.25">
      <c r="A90" s="136" t="s">
        <v>94</v>
      </c>
      <c r="B90" s="137">
        <v>-4.1448868304073159</v>
      </c>
      <c r="C90" s="137"/>
      <c r="D90" s="139">
        <v>88</v>
      </c>
      <c r="E90" s="12">
        <v>51</v>
      </c>
      <c r="F90" s="12"/>
      <c r="G90" s="34"/>
      <c r="H90" s="113">
        <v>56</v>
      </c>
      <c r="I90" s="16">
        <v>71</v>
      </c>
      <c r="J90" s="16">
        <v>61</v>
      </c>
      <c r="K90" s="1">
        <v>50</v>
      </c>
      <c r="L90" s="1">
        <v>34</v>
      </c>
      <c r="M90" s="12">
        <v>141</v>
      </c>
      <c r="N90" s="16">
        <v>41</v>
      </c>
      <c r="O90" s="45">
        <v>55</v>
      </c>
      <c r="P90" s="124">
        <f t="shared" si="1"/>
        <v>648</v>
      </c>
      <c r="Q90" s="124">
        <f>SUM(P90/10)</f>
        <v>64.8</v>
      </c>
      <c r="R90" s="18"/>
      <c r="S90" s="136" t="s">
        <v>67</v>
      </c>
      <c r="T90" s="146">
        <v>85.666666666666671</v>
      </c>
      <c r="U90" s="197">
        <v>88</v>
      </c>
    </row>
    <row r="91" spans="1:21" x14ac:dyDescent="0.25">
      <c r="A91" s="136" t="s">
        <v>123</v>
      </c>
      <c r="B91" s="137">
        <v>-4.4580706984903706</v>
      </c>
      <c r="C91" s="137"/>
      <c r="D91" s="139">
        <v>89</v>
      </c>
      <c r="E91" s="12">
        <v>59</v>
      </c>
      <c r="F91" s="12">
        <v>60</v>
      </c>
      <c r="G91" s="34"/>
      <c r="H91" s="114">
        <v>255</v>
      </c>
      <c r="I91" s="16">
        <v>100</v>
      </c>
      <c r="J91" s="16">
        <v>52</v>
      </c>
      <c r="K91" s="16">
        <v>144</v>
      </c>
      <c r="L91" s="16">
        <v>135</v>
      </c>
      <c r="M91" s="11">
        <v>2</v>
      </c>
      <c r="N91" s="16">
        <v>197</v>
      </c>
      <c r="O91" s="45">
        <v>116</v>
      </c>
      <c r="P91" s="124">
        <f t="shared" si="1"/>
        <v>1209</v>
      </c>
      <c r="Q91" s="124">
        <f>SUM(P91/11)</f>
        <v>109.90909090909091</v>
      </c>
      <c r="R91" s="18"/>
      <c r="S91" s="136" t="s">
        <v>69</v>
      </c>
      <c r="T91" s="146">
        <v>85.833333333333329</v>
      </c>
      <c r="U91" s="197">
        <v>89</v>
      </c>
    </row>
    <row r="92" spans="1:21" x14ac:dyDescent="0.25">
      <c r="A92" s="136" t="s">
        <v>95</v>
      </c>
      <c r="B92" s="137">
        <v>-6.3931117960539439</v>
      </c>
      <c r="C92" s="137"/>
      <c r="D92" s="139">
        <v>90</v>
      </c>
      <c r="E92" s="12">
        <v>55</v>
      </c>
      <c r="F92" s="12"/>
      <c r="G92" s="34"/>
      <c r="H92" s="113">
        <v>3</v>
      </c>
      <c r="I92" s="16">
        <v>59</v>
      </c>
      <c r="J92" s="16">
        <v>79</v>
      </c>
      <c r="K92" s="17">
        <v>13</v>
      </c>
      <c r="L92" s="1">
        <v>17</v>
      </c>
      <c r="M92" s="11">
        <v>147</v>
      </c>
      <c r="N92" s="16">
        <v>40</v>
      </c>
      <c r="O92" s="43">
        <v>15</v>
      </c>
      <c r="P92" s="124">
        <f t="shared" si="1"/>
        <v>518</v>
      </c>
      <c r="Q92" s="124">
        <f>SUM(P92/10)</f>
        <v>51.8</v>
      </c>
      <c r="R92" s="18"/>
      <c r="S92" s="136" t="s">
        <v>87</v>
      </c>
      <c r="T92" s="146">
        <v>86.222222222222229</v>
      </c>
      <c r="U92" s="197">
        <v>90</v>
      </c>
    </row>
    <row r="93" spans="1:21" x14ac:dyDescent="0.25">
      <c r="A93" s="136" t="s">
        <v>96</v>
      </c>
      <c r="B93" s="137">
        <v>-6.4909817548298978</v>
      </c>
      <c r="C93" s="137"/>
      <c r="D93" s="139">
        <v>91</v>
      </c>
      <c r="E93" s="18">
        <v>21</v>
      </c>
      <c r="F93" s="14">
        <v>6</v>
      </c>
      <c r="G93" s="39">
        <v>30</v>
      </c>
      <c r="H93" s="114">
        <v>229</v>
      </c>
      <c r="I93" s="16">
        <v>36</v>
      </c>
      <c r="J93" s="17">
        <v>41</v>
      </c>
      <c r="K93" s="16">
        <v>72</v>
      </c>
      <c r="L93" s="1">
        <v>11</v>
      </c>
      <c r="M93" s="1">
        <v>47</v>
      </c>
      <c r="N93" s="1">
        <v>11</v>
      </c>
      <c r="O93" s="45">
        <v>52</v>
      </c>
      <c r="P93" s="124">
        <f t="shared" si="1"/>
        <v>647</v>
      </c>
      <c r="Q93" s="124">
        <f>SUM(P93/12)</f>
        <v>53.916666666666664</v>
      </c>
      <c r="R93" s="18"/>
      <c r="S93" s="136" t="s">
        <v>24</v>
      </c>
      <c r="T93" s="145">
        <v>87.8</v>
      </c>
      <c r="U93" s="197">
        <v>91</v>
      </c>
    </row>
    <row r="94" spans="1:21" x14ac:dyDescent="0.25">
      <c r="A94" s="136" t="s">
        <v>97</v>
      </c>
      <c r="B94" s="137">
        <v>-10.830839752081628</v>
      </c>
      <c r="C94" s="137"/>
      <c r="D94" s="139">
        <v>92</v>
      </c>
      <c r="E94" s="12">
        <v>38</v>
      </c>
      <c r="F94" s="12">
        <v>59</v>
      </c>
      <c r="G94" s="34"/>
      <c r="H94" s="113">
        <v>30</v>
      </c>
      <c r="I94" s="16">
        <v>56</v>
      </c>
      <c r="J94" s="17"/>
      <c r="K94" s="17">
        <v>6</v>
      </c>
      <c r="L94" s="1">
        <v>35</v>
      </c>
      <c r="M94" s="12">
        <v>146</v>
      </c>
      <c r="N94" s="16">
        <v>94</v>
      </c>
      <c r="O94" s="45">
        <v>96</v>
      </c>
      <c r="P94" s="124">
        <f t="shared" si="1"/>
        <v>652</v>
      </c>
      <c r="Q94" s="124">
        <f>SUM(P94/10)</f>
        <v>65.2</v>
      </c>
      <c r="R94" s="18"/>
      <c r="S94" s="136" t="s">
        <v>57</v>
      </c>
      <c r="T94" s="145">
        <v>90</v>
      </c>
      <c r="U94" s="197">
        <v>92</v>
      </c>
    </row>
    <row r="95" spans="1:21" x14ac:dyDescent="0.25">
      <c r="A95" s="136" t="s">
        <v>98</v>
      </c>
      <c r="B95" s="137">
        <v>-13.569277721850661</v>
      </c>
      <c r="C95" s="137"/>
      <c r="D95" s="139">
        <v>93</v>
      </c>
      <c r="E95" s="18"/>
      <c r="F95" s="12"/>
      <c r="G95" s="34"/>
      <c r="H95" s="113"/>
      <c r="I95" s="1"/>
      <c r="J95" s="17"/>
      <c r="K95" s="17"/>
      <c r="L95" s="1"/>
      <c r="M95" s="12">
        <v>144</v>
      </c>
      <c r="N95" s="1"/>
      <c r="O95" s="45">
        <v>95</v>
      </c>
      <c r="P95" s="124">
        <f t="shared" si="1"/>
        <v>332</v>
      </c>
      <c r="Q95" s="124">
        <f>SUM(P95/3)</f>
        <v>110.66666666666667</v>
      </c>
      <c r="R95" s="18"/>
      <c r="S95" s="136" t="s">
        <v>53</v>
      </c>
      <c r="T95" s="143">
        <v>91.5</v>
      </c>
      <c r="U95" s="197">
        <v>93</v>
      </c>
    </row>
    <row r="96" spans="1:21" x14ac:dyDescent="0.25">
      <c r="A96" s="136" t="s">
        <v>99</v>
      </c>
      <c r="B96" s="137">
        <v>-15.987431686123156</v>
      </c>
      <c r="C96" s="137"/>
      <c r="D96" s="139">
        <v>94</v>
      </c>
      <c r="E96" s="12">
        <v>58</v>
      </c>
      <c r="F96" s="12">
        <v>61</v>
      </c>
      <c r="G96" s="34"/>
      <c r="H96" s="114">
        <v>254</v>
      </c>
      <c r="I96" s="16">
        <v>95</v>
      </c>
      <c r="J96" s="16">
        <v>103</v>
      </c>
      <c r="K96" s="16">
        <v>142</v>
      </c>
      <c r="L96" s="16">
        <v>136</v>
      </c>
      <c r="M96" s="12">
        <v>48</v>
      </c>
      <c r="N96" s="16">
        <v>195</v>
      </c>
      <c r="O96" s="45">
        <v>113</v>
      </c>
      <c r="P96" s="124">
        <f t="shared" si="1"/>
        <v>1299</v>
      </c>
      <c r="Q96" s="124">
        <f>SUM(P96/11)</f>
        <v>118.09090909090909</v>
      </c>
      <c r="R96" s="18"/>
      <c r="S96" s="136" t="s">
        <v>88</v>
      </c>
      <c r="T96" s="145">
        <v>92.444444444444443</v>
      </c>
      <c r="U96" s="197">
        <v>94</v>
      </c>
    </row>
    <row r="97" spans="1:21" x14ac:dyDescent="0.25">
      <c r="A97" s="136" t="s">
        <v>100</v>
      </c>
      <c r="B97" s="140">
        <v>-21.856650671007671</v>
      </c>
      <c r="C97" s="140"/>
      <c r="D97" s="139">
        <v>95</v>
      </c>
      <c r="E97" s="61">
        <v>56</v>
      </c>
      <c r="F97" s="61"/>
      <c r="G97" s="31"/>
      <c r="H97" s="117">
        <v>246</v>
      </c>
      <c r="I97" s="4">
        <v>16</v>
      </c>
      <c r="J97" s="69">
        <v>118</v>
      </c>
      <c r="K97" s="69">
        <v>143</v>
      </c>
      <c r="L97" s="69">
        <v>134</v>
      </c>
      <c r="M97" s="3">
        <v>20</v>
      </c>
      <c r="N97" s="69">
        <v>196</v>
      </c>
      <c r="O97" s="76">
        <v>117</v>
      </c>
      <c r="P97" s="125">
        <f t="shared" si="1"/>
        <v>1141</v>
      </c>
      <c r="Q97" s="125">
        <f>SUM(P97/10)</f>
        <v>114.1</v>
      </c>
      <c r="R97" s="48"/>
      <c r="S97" s="136" t="s">
        <v>73</v>
      </c>
      <c r="T97" s="145">
        <v>93</v>
      </c>
      <c r="U97" s="197">
        <v>95</v>
      </c>
    </row>
    <row r="98" spans="1:21" x14ac:dyDescent="0.25">
      <c r="A98" s="136" t="s">
        <v>125</v>
      </c>
      <c r="B98" s="140"/>
      <c r="C98" s="140"/>
      <c r="D98" s="139"/>
      <c r="E98" s="61">
        <v>48</v>
      </c>
      <c r="F98" s="61"/>
      <c r="G98" s="31"/>
      <c r="H98" s="117"/>
      <c r="I98" s="4"/>
      <c r="J98" s="66"/>
      <c r="K98" s="66"/>
      <c r="L98" s="4"/>
      <c r="M98" s="3"/>
      <c r="N98" s="4"/>
      <c r="O98" s="40"/>
      <c r="P98" s="125">
        <f t="shared" si="1"/>
        <v>48</v>
      </c>
      <c r="Q98" s="125">
        <f>SUM(P98)</f>
        <v>48</v>
      </c>
      <c r="R98" s="48"/>
      <c r="S98" s="141" t="s">
        <v>113</v>
      </c>
      <c r="T98" s="143">
        <v>93.428571428571431</v>
      </c>
      <c r="U98" s="197">
        <v>96</v>
      </c>
    </row>
    <row r="99" spans="1:21" x14ac:dyDescent="0.25">
      <c r="A99" s="136" t="s">
        <v>124</v>
      </c>
      <c r="B99" s="140"/>
      <c r="C99" s="140"/>
      <c r="D99" s="139"/>
      <c r="E99" s="61">
        <v>47</v>
      </c>
      <c r="F99" s="61"/>
      <c r="G99" s="31">
        <v>19</v>
      </c>
      <c r="H99" s="117"/>
      <c r="I99" s="4"/>
      <c r="J99" s="66">
        <v>10</v>
      </c>
      <c r="K99" s="66"/>
      <c r="L99" s="4"/>
      <c r="M99" s="61">
        <v>63</v>
      </c>
      <c r="N99" s="69">
        <v>135</v>
      </c>
      <c r="O99" s="40"/>
      <c r="P99" s="125">
        <f t="shared" ref="P99:P107" si="2">SUM(D99:O99)</f>
        <v>274</v>
      </c>
      <c r="Q99" s="125">
        <f>SUM(P99/5)</f>
        <v>54.8</v>
      </c>
      <c r="R99" s="48"/>
      <c r="S99" s="136" t="s">
        <v>59</v>
      </c>
      <c r="T99" s="145">
        <v>93.666666666666671</v>
      </c>
      <c r="U99" s="197">
        <v>97</v>
      </c>
    </row>
    <row r="100" spans="1:21" x14ac:dyDescent="0.25">
      <c r="A100" s="141" t="s">
        <v>613</v>
      </c>
      <c r="B100" s="136"/>
      <c r="C100" s="136"/>
      <c r="D100" s="136"/>
      <c r="E100" s="18"/>
      <c r="F100" s="1">
        <v>10</v>
      </c>
      <c r="G100" s="11"/>
      <c r="H100" s="113">
        <v>95</v>
      </c>
      <c r="I100" s="1">
        <v>20</v>
      </c>
      <c r="J100" s="17">
        <v>7</v>
      </c>
      <c r="K100" s="16">
        <v>129</v>
      </c>
      <c r="L100" s="1"/>
      <c r="M100" s="11"/>
      <c r="N100" s="1">
        <v>13</v>
      </c>
      <c r="O100" s="43"/>
      <c r="P100" s="128">
        <f t="shared" si="2"/>
        <v>274</v>
      </c>
      <c r="Q100" s="128">
        <f>SUM(P100/6)</f>
        <v>45.666666666666664</v>
      </c>
      <c r="R100" s="18"/>
      <c r="S100" s="136" t="s">
        <v>68</v>
      </c>
      <c r="T100" s="143">
        <v>97</v>
      </c>
      <c r="U100" s="197">
        <v>98</v>
      </c>
    </row>
    <row r="101" spans="1:21" x14ac:dyDescent="0.25">
      <c r="A101" s="141" t="s">
        <v>113</v>
      </c>
      <c r="B101" s="136"/>
      <c r="C101" s="136"/>
      <c r="D101" s="136"/>
      <c r="E101" s="18"/>
      <c r="F101" s="1">
        <v>19</v>
      </c>
      <c r="G101" s="14"/>
      <c r="H101" s="77">
        <v>245</v>
      </c>
      <c r="I101" s="11"/>
      <c r="J101" s="12">
        <v>106</v>
      </c>
      <c r="K101" s="12">
        <v>128</v>
      </c>
      <c r="L101" s="11"/>
      <c r="M101" s="16">
        <v>110</v>
      </c>
      <c r="N101" s="77">
        <v>45</v>
      </c>
      <c r="O101" s="75">
        <v>1</v>
      </c>
      <c r="P101" s="124">
        <f t="shared" si="2"/>
        <v>654</v>
      </c>
      <c r="Q101" s="128">
        <f>SUM(P101/7)</f>
        <v>93.428571428571431</v>
      </c>
      <c r="R101" s="18"/>
      <c r="S101" s="136" t="s">
        <v>544</v>
      </c>
      <c r="T101" s="145">
        <v>98</v>
      </c>
      <c r="U101" s="197">
        <v>99</v>
      </c>
    </row>
    <row r="102" spans="1:21" x14ac:dyDescent="0.25">
      <c r="A102" s="141" t="s">
        <v>114</v>
      </c>
      <c r="B102" s="136"/>
      <c r="C102" s="136"/>
      <c r="D102" s="136"/>
      <c r="E102" s="18"/>
      <c r="F102" s="16">
        <v>32</v>
      </c>
      <c r="G102" s="14"/>
      <c r="H102" s="118"/>
      <c r="I102" s="11"/>
      <c r="J102" s="14">
        <v>46</v>
      </c>
      <c r="K102" s="12">
        <v>120</v>
      </c>
      <c r="L102" s="11"/>
      <c r="M102" s="1"/>
      <c r="N102" s="77">
        <v>101</v>
      </c>
      <c r="O102" s="75"/>
      <c r="P102" s="124">
        <f t="shared" si="2"/>
        <v>299</v>
      </c>
      <c r="Q102" s="128">
        <f>SUM(P102/4)</f>
        <v>74.75</v>
      </c>
      <c r="R102" s="18"/>
      <c r="S102" s="136" t="s">
        <v>72</v>
      </c>
      <c r="T102" s="145">
        <v>100.66666666666667</v>
      </c>
      <c r="U102" s="197">
        <v>100</v>
      </c>
    </row>
    <row r="103" spans="1:21" x14ac:dyDescent="0.25">
      <c r="A103" s="78" t="s">
        <v>126</v>
      </c>
      <c r="B103" s="136"/>
      <c r="C103" s="136"/>
      <c r="D103" s="136"/>
      <c r="E103" s="18"/>
      <c r="F103" s="16">
        <v>34</v>
      </c>
      <c r="G103" s="14"/>
      <c r="H103" s="77">
        <v>104</v>
      </c>
      <c r="I103" s="12"/>
      <c r="J103" s="14"/>
      <c r="K103" s="12">
        <v>82</v>
      </c>
      <c r="L103" s="11"/>
      <c r="M103" s="1"/>
      <c r="N103" s="15"/>
      <c r="O103" s="75"/>
      <c r="P103" s="124">
        <f t="shared" si="2"/>
        <v>220</v>
      </c>
      <c r="Q103" s="128">
        <f>SUM(P103/3)</f>
        <v>73.333333333333329</v>
      </c>
      <c r="R103" s="18"/>
      <c r="S103" s="136" t="s">
        <v>123</v>
      </c>
      <c r="T103" s="143">
        <v>109.90909090909091</v>
      </c>
      <c r="U103" s="197">
        <v>101</v>
      </c>
    </row>
    <row r="104" spans="1:21" x14ac:dyDescent="0.25">
      <c r="A104" s="141" t="s">
        <v>116</v>
      </c>
      <c r="B104" s="136"/>
      <c r="C104" s="136"/>
      <c r="D104" s="136"/>
      <c r="E104" s="18"/>
      <c r="F104" s="16">
        <v>35</v>
      </c>
      <c r="G104" s="14"/>
      <c r="H104" s="77"/>
      <c r="I104" s="12"/>
      <c r="J104" s="14"/>
      <c r="K104" s="12">
        <v>75</v>
      </c>
      <c r="L104" s="11"/>
      <c r="M104" s="16">
        <v>103</v>
      </c>
      <c r="N104" s="15"/>
      <c r="O104" s="75">
        <v>19</v>
      </c>
      <c r="P104" s="124">
        <f t="shared" si="2"/>
        <v>232</v>
      </c>
      <c r="Q104" s="128">
        <f>SUM(P104/4)</f>
        <v>58</v>
      </c>
      <c r="R104" s="18"/>
      <c r="S104" s="136" t="s">
        <v>98</v>
      </c>
      <c r="T104" s="145">
        <v>110.66666666666667</v>
      </c>
      <c r="U104" s="197">
        <v>102</v>
      </c>
    </row>
    <row r="105" spans="1:21" x14ac:dyDescent="0.25">
      <c r="A105" s="141" t="s">
        <v>117</v>
      </c>
      <c r="B105" s="136"/>
      <c r="C105" s="136"/>
      <c r="D105" s="136"/>
      <c r="E105" s="18"/>
      <c r="F105" s="16">
        <v>38</v>
      </c>
      <c r="G105" s="14"/>
      <c r="H105" s="77"/>
      <c r="I105" s="12"/>
      <c r="J105" s="14"/>
      <c r="K105" s="14"/>
      <c r="L105" s="11"/>
      <c r="M105" s="1"/>
      <c r="N105" s="77">
        <v>48</v>
      </c>
      <c r="O105" s="75"/>
      <c r="P105" s="124">
        <f t="shared" si="2"/>
        <v>86</v>
      </c>
      <c r="Q105" s="128">
        <f>SUM(P105/2)</f>
        <v>43</v>
      </c>
      <c r="R105" s="18"/>
      <c r="S105" s="136" t="s">
        <v>100</v>
      </c>
      <c r="T105" s="145">
        <v>114.1</v>
      </c>
      <c r="U105" s="197">
        <v>103</v>
      </c>
    </row>
    <row r="106" spans="1:21" x14ac:dyDescent="0.25">
      <c r="A106" s="141" t="s">
        <v>118</v>
      </c>
      <c r="B106" s="136"/>
      <c r="C106" s="136"/>
      <c r="D106" s="136"/>
      <c r="E106" s="18"/>
      <c r="F106" s="16">
        <v>46</v>
      </c>
      <c r="G106" s="14">
        <v>7</v>
      </c>
      <c r="H106" s="77">
        <v>235</v>
      </c>
      <c r="I106" s="12">
        <v>87</v>
      </c>
      <c r="J106" s="12">
        <v>94</v>
      </c>
      <c r="K106" s="12">
        <v>69</v>
      </c>
      <c r="L106" s="11">
        <v>33</v>
      </c>
      <c r="M106" s="1">
        <v>10</v>
      </c>
      <c r="N106" s="15">
        <v>21</v>
      </c>
      <c r="O106" s="75">
        <v>28</v>
      </c>
      <c r="P106" s="124">
        <f t="shared" si="2"/>
        <v>630</v>
      </c>
      <c r="Q106" s="128">
        <f>SUM(P106/10)</f>
        <v>63</v>
      </c>
      <c r="R106" s="18"/>
      <c r="S106" s="136" t="s">
        <v>99</v>
      </c>
      <c r="T106" s="145">
        <v>118.09090909090909</v>
      </c>
      <c r="U106" s="197">
        <v>104</v>
      </c>
    </row>
    <row r="107" spans="1:21" x14ac:dyDescent="0.25">
      <c r="A107" s="141" t="s">
        <v>119</v>
      </c>
      <c r="B107" s="136"/>
      <c r="C107" s="136"/>
      <c r="D107" s="136"/>
      <c r="E107" s="18"/>
      <c r="F107" s="16">
        <v>52</v>
      </c>
      <c r="G107" s="14"/>
      <c r="H107" s="118"/>
      <c r="I107" s="11"/>
      <c r="J107" s="14"/>
      <c r="K107" s="14"/>
      <c r="L107" s="11"/>
      <c r="M107" s="1"/>
      <c r="N107" s="15"/>
      <c r="O107" s="75"/>
      <c r="P107" s="124">
        <f t="shared" si="2"/>
        <v>52</v>
      </c>
      <c r="Q107" s="128">
        <f t="shared" ref="Q107" si="3">SUM(P107)</f>
        <v>52</v>
      </c>
      <c r="R107" s="18"/>
      <c r="S107" s="136" t="s">
        <v>82</v>
      </c>
      <c r="T107" s="145">
        <v>136.71428571428572</v>
      </c>
      <c r="U107" s="197">
        <v>105</v>
      </c>
    </row>
    <row r="108" spans="1:21" x14ac:dyDescent="0.25">
      <c r="D108" s="25"/>
      <c r="E108" s="25"/>
      <c r="F108" s="26"/>
      <c r="G108" s="27"/>
      <c r="H108" s="119"/>
      <c r="I108" s="26"/>
      <c r="J108" s="26"/>
      <c r="K108" s="27"/>
      <c r="L108" s="26"/>
      <c r="M108" s="28"/>
      <c r="N108" s="29"/>
      <c r="O108" s="65"/>
      <c r="P108" s="129"/>
      <c r="Q108" s="131"/>
      <c r="R108" s="21"/>
      <c r="S108" s="21"/>
      <c r="T108" s="147"/>
      <c r="U108" s="227"/>
    </row>
    <row r="109" spans="1:21" x14ac:dyDescent="0.25">
      <c r="A109" s="30" t="s">
        <v>122</v>
      </c>
      <c r="D109" s="21"/>
      <c r="E109" s="21"/>
      <c r="F109" s="21"/>
      <c r="G109" s="23"/>
      <c r="H109" s="120"/>
      <c r="I109" s="23"/>
      <c r="J109" s="23"/>
      <c r="K109" s="70"/>
      <c r="L109" s="23"/>
      <c r="M109" s="22"/>
      <c r="N109" s="23"/>
      <c r="O109" s="24"/>
      <c r="P109" s="123"/>
      <c r="Q109" s="123"/>
      <c r="R109" s="42"/>
      <c r="S109" s="21"/>
      <c r="T109" s="147"/>
      <c r="U109" s="228"/>
    </row>
    <row r="110" spans="1:21" x14ac:dyDescent="0.25">
      <c r="D110" s="25"/>
      <c r="E110" s="25"/>
      <c r="F110" s="25"/>
      <c r="G110" s="26"/>
      <c r="H110" s="121"/>
      <c r="I110" s="28"/>
      <c r="J110" s="28"/>
      <c r="K110" s="71"/>
      <c r="L110" s="28"/>
      <c r="M110" s="26"/>
      <c r="N110" s="28"/>
      <c r="O110" s="29"/>
      <c r="P110" s="123"/>
      <c r="Q110" s="123"/>
      <c r="R110" s="42"/>
      <c r="S110" s="21"/>
      <c r="T110" s="147"/>
      <c r="U110" s="228"/>
    </row>
    <row r="111" spans="1:21" x14ac:dyDescent="0.25">
      <c r="A111" s="306" t="s">
        <v>105</v>
      </c>
      <c r="B111" s="307"/>
      <c r="C111" s="307"/>
      <c r="D111" s="307"/>
      <c r="E111" s="307"/>
      <c r="F111" s="307"/>
      <c r="G111" s="307"/>
      <c r="H111" s="307"/>
      <c r="I111" s="307"/>
      <c r="J111" s="307"/>
      <c r="K111" s="307"/>
      <c r="L111" s="307"/>
      <c r="M111" s="307"/>
      <c r="N111" s="307"/>
      <c r="O111" s="307"/>
      <c r="P111" s="307"/>
      <c r="Q111" s="308"/>
      <c r="R111" s="308"/>
      <c r="S111" s="308"/>
      <c r="T111" s="308"/>
      <c r="U111" s="308"/>
    </row>
    <row r="112" spans="1:21" x14ac:dyDescent="0.25">
      <c r="A112" s="306" t="s">
        <v>103</v>
      </c>
      <c r="B112" s="307"/>
      <c r="C112" s="307"/>
      <c r="D112" s="307"/>
      <c r="E112" s="307"/>
      <c r="F112" s="307"/>
      <c r="G112" s="307"/>
      <c r="H112" s="307"/>
      <c r="I112" s="307"/>
      <c r="J112" s="307"/>
      <c r="K112" s="307"/>
      <c r="L112" s="307"/>
      <c r="M112" s="307"/>
      <c r="N112" s="307"/>
      <c r="O112" s="307"/>
      <c r="P112" s="307"/>
      <c r="Q112" s="308"/>
      <c r="R112" s="308"/>
      <c r="S112" s="308"/>
      <c r="T112" s="308"/>
      <c r="U112" s="308"/>
    </row>
    <row r="113" spans="1:21" ht="17.25" customHeight="1" x14ac:dyDescent="0.25">
      <c r="A113" s="306" t="s">
        <v>102</v>
      </c>
      <c r="B113" s="307"/>
      <c r="C113" s="307"/>
      <c r="D113" s="307"/>
      <c r="E113" s="307"/>
      <c r="F113" s="307"/>
      <c r="G113" s="307"/>
      <c r="H113" s="307"/>
      <c r="I113" s="307"/>
      <c r="J113" s="307"/>
      <c r="K113" s="307"/>
      <c r="L113" s="307"/>
      <c r="M113" s="307"/>
      <c r="N113" s="307"/>
      <c r="O113" s="307"/>
      <c r="P113" s="307"/>
      <c r="Q113" s="308"/>
      <c r="R113" s="308"/>
      <c r="S113" s="308"/>
      <c r="T113" s="308"/>
      <c r="U113" s="308"/>
    </row>
    <row r="114" spans="1:21" ht="17.25" customHeight="1" x14ac:dyDescent="0.25">
      <c r="A114" s="309" t="s">
        <v>104</v>
      </c>
      <c r="B114" s="307"/>
      <c r="C114" s="307"/>
      <c r="D114" s="307"/>
      <c r="E114" s="307"/>
      <c r="F114" s="307"/>
      <c r="G114" s="307"/>
      <c r="H114" s="307"/>
      <c r="I114" s="307"/>
      <c r="J114" s="307"/>
      <c r="K114" s="307"/>
      <c r="L114" s="307"/>
      <c r="M114" s="307"/>
      <c r="N114" s="307"/>
      <c r="O114" s="307"/>
      <c r="P114" s="307"/>
      <c r="Q114" s="308"/>
      <c r="R114" s="308"/>
      <c r="S114" s="308"/>
      <c r="T114" s="308"/>
      <c r="U114" s="308"/>
    </row>
    <row r="115" spans="1:21" x14ac:dyDescent="0.25">
      <c r="D115" s="63"/>
      <c r="E115" s="63"/>
      <c r="F115" s="58"/>
      <c r="G115" s="63"/>
      <c r="H115" s="122"/>
      <c r="I115" s="58"/>
      <c r="J115" s="58"/>
      <c r="K115" s="72"/>
      <c r="L115" s="63"/>
      <c r="M115" s="63"/>
      <c r="N115" s="63"/>
      <c r="O115" s="63"/>
      <c r="P115" s="123"/>
      <c r="Q115" s="123"/>
      <c r="R115" s="21"/>
      <c r="S115" s="21"/>
      <c r="T115" s="147"/>
      <c r="U115" s="227"/>
    </row>
    <row r="116" spans="1:21" x14ac:dyDescent="0.25">
      <c r="A116" s="306" t="s">
        <v>101</v>
      </c>
      <c r="B116" s="307"/>
      <c r="C116" s="307"/>
      <c r="D116" s="307"/>
      <c r="E116" s="307"/>
      <c r="F116" s="307"/>
      <c r="G116" s="307"/>
      <c r="H116" s="307"/>
      <c r="I116" s="307"/>
      <c r="J116" s="307"/>
      <c r="K116" s="307"/>
      <c r="L116" s="307"/>
      <c r="M116" s="307"/>
      <c r="N116" s="307"/>
      <c r="O116" s="307"/>
      <c r="P116" s="307"/>
      <c r="Q116" s="123"/>
      <c r="R116" s="21"/>
      <c r="S116" s="21"/>
      <c r="T116" s="147"/>
      <c r="U116" s="227"/>
    </row>
  </sheetData>
  <mergeCells count="7">
    <mergeCell ref="A1:Q1"/>
    <mergeCell ref="A116:P116"/>
    <mergeCell ref="A113:U113"/>
    <mergeCell ref="A114:U114"/>
    <mergeCell ref="A111:U111"/>
    <mergeCell ref="A112:U112"/>
    <mergeCell ref="S1:U1"/>
  </mergeCells>
  <pageMargins left="0.7" right="0.7" top="0.75" bottom="0.75" header="0.3" footer="0.3"/>
  <pageSetup paperSize="9" orientation="landscape" horizontalDpi="4294967293" verticalDpi="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workbookViewId="0">
      <selection activeCell="I4" sqref="I4:K65"/>
    </sheetView>
  </sheetViews>
  <sheetFormatPr defaultRowHeight="15" x14ac:dyDescent="0.25"/>
  <cols>
    <col min="1" max="1" width="15.28515625" customWidth="1"/>
    <col min="3" max="3" width="5.28515625" customWidth="1"/>
    <col min="5" max="5" width="14.85546875" style="87" customWidth="1"/>
    <col min="7" max="7" width="5.7109375" customWidth="1"/>
    <col min="9" max="9" width="14.85546875" customWidth="1"/>
    <col min="10" max="10" width="10.7109375" customWidth="1"/>
    <col min="11" max="11" width="5.85546875" customWidth="1"/>
  </cols>
  <sheetData>
    <row r="1" spans="1:11" s="85" customFormat="1" ht="18.75" x14ac:dyDescent="0.3">
      <c r="A1" s="85" t="s">
        <v>543</v>
      </c>
      <c r="E1" s="86"/>
    </row>
    <row r="4" spans="1:11" s="80" customFormat="1" ht="15.75" x14ac:dyDescent="0.25">
      <c r="A4" s="165" t="s">
        <v>120</v>
      </c>
      <c r="B4" s="165" t="s">
        <v>542</v>
      </c>
      <c r="C4" s="165" t="s">
        <v>288</v>
      </c>
      <c r="E4" s="168" t="s">
        <v>120</v>
      </c>
      <c r="F4" s="165" t="s">
        <v>597</v>
      </c>
      <c r="G4" s="165" t="s">
        <v>288</v>
      </c>
      <c r="I4" s="165" t="s">
        <v>529</v>
      </c>
      <c r="J4" s="165" t="s">
        <v>598</v>
      </c>
      <c r="K4" s="165" t="s">
        <v>288</v>
      </c>
    </row>
    <row r="5" spans="1:11" ht="15.75" x14ac:dyDescent="0.25">
      <c r="A5" s="101" t="s">
        <v>10</v>
      </c>
      <c r="B5" s="166">
        <v>15.582803705505285</v>
      </c>
      <c r="C5" s="9">
        <v>1</v>
      </c>
      <c r="E5" s="59" t="s">
        <v>11</v>
      </c>
      <c r="F5" s="166">
        <v>7.2809619152072393</v>
      </c>
      <c r="G5" s="169">
        <v>1</v>
      </c>
      <c r="I5" s="9" t="s">
        <v>21</v>
      </c>
      <c r="J5" s="166">
        <v>14.010978175531289</v>
      </c>
      <c r="K5" s="9">
        <v>1</v>
      </c>
    </row>
    <row r="6" spans="1:11" ht="15.75" x14ac:dyDescent="0.25">
      <c r="A6" s="101" t="s">
        <v>9</v>
      </c>
      <c r="B6" s="166">
        <v>15.306178190204708</v>
      </c>
      <c r="C6" s="9">
        <v>2</v>
      </c>
      <c r="E6" s="59" t="s">
        <v>10</v>
      </c>
      <c r="F6" s="166">
        <v>5.6271898149520538</v>
      </c>
      <c r="G6" s="169">
        <v>2</v>
      </c>
      <c r="I6" s="9" t="s">
        <v>12</v>
      </c>
      <c r="J6" s="166">
        <v>8.6552275897881845</v>
      </c>
      <c r="K6" s="9">
        <v>2</v>
      </c>
    </row>
    <row r="7" spans="1:11" ht="15.75" x14ac:dyDescent="0.25">
      <c r="A7" s="101" t="s">
        <v>11</v>
      </c>
      <c r="B7" s="166">
        <v>11.894261153103066</v>
      </c>
      <c r="C7" s="9">
        <v>3</v>
      </c>
      <c r="E7" s="59" t="s">
        <v>19</v>
      </c>
      <c r="F7" s="166">
        <v>4.9134570040394197</v>
      </c>
      <c r="G7" s="169">
        <v>3</v>
      </c>
      <c r="I7" s="9" t="s">
        <v>15</v>
      </c>
      <c r="J7" s="166">
        <v>5.2929797375129048</v>
      </c>
      <c r="K7" s="9">
        <v>3</v>
      </c>
    </row>
    <row r="8" spans="1:11" ht="15.75" x14ac:dyDescent="0.25">
      <c r="A8" s="101" t="s">
        <v>12</v>
      </c>
      <c r="B8" s="166">
        <v>10.894261153103066</v>
      </c>
      <c r="C8" s="9">
        <v>4</v>
      </c>
      <c r="E8" s="59" t="s">
        <v>17</v>
      </c>
      <c r="F8" s="166">
        <v>4.819031213199926</v>
      </c>
      <c r="G8" s="169">
        <v>4</v>
      </c>
      <c r="I8" s="9" t="s">
        <v>10</v>
      </c>
      <c r="J8" s="166">
        <v>5.1265596633703012</v>
      </c>
      <c r="K8" s="9">
        <v>4</v>
      </c>
    </row>
    <row r="9" spans="1:11" ht="15.75" x14ac:dyDescent="0.25">
      <c r="A9" s="101" t="s">
        <v>13</v>
      </c>
      <c r="B9" s="166">
        <v>10.04461615997374</v>
      </c>
      <c r="C9" s="9">
        <v>5</v>
      </c>
      <c r="E9" s="106" t="s">
        <v>9</v>
      </c>
      <c r="F9" s="166">
        <v>3.7114173536013886</v>
      </c>
      <c r="G9" s="169">
        <v>5</v>
      </c>
      <c r="I9" s="9" t="s">
        <v>18</v>
      </c>
      <c r="J9" s="166">
        <v>4.2929797375129048</v>
      </c>
      <c r="K9" s="9">
        <v>5</v>
      </c>
    </row>
    <row r="10" spans="1:11" ht="15.75" x14ac:dyDescent="0.25">
      <c r="A10" s="101" t="s">
        <v>14</v>
      </c>
      <c r="B10" s="166">
        <v>9.3649001654702797</v>
      </c>
      <c r="C10" s="9">
        <v>6</v>
      </c>
      <c r="E10" s="59" t="s">
        <v>14</v>
      </c>
      <c r="F10" s="166">
        <v>3.3124371788204048</v>
      </c>
      <c r="G10" s="169">
        <v>6</v>
      </c>
      <c r="I10" s="9" t="s">
        <v>96</v>
      </c>
      <c r="J10" s="166">
        <v>3.0581683601871914</v>
      </c>
      <c r="K10" s="9">
        <v>6</v>
      </c>
    </row>
    <row r="11" spans="1:11" ht="15.75" x14ac:dyDescent="0.25">
      <c r="A11" s="101" t="s">
        <v>15</v>
      </c>
      <c r="B11" s="166">
        <v>8.4173852135649998</v>
      </c>
      <c r="C11" s="9">
        <v>7</v>
      </c>
      <c r="E11" s="59" t="s">
        <v>145</v>
      </c>
      <c r="F11" s="166">
        <v>3.034258932397</v>
      </c>
      <c r="G11" s="169">
        <v>7</v>
      </c>
      <c r="I11" s="9" t="s">
        <v>11</v>
      </c>
      <c r="J11" s="166">
        <v>2.6552275897881841</v>
      </c>
      <c r="K11" s="9">
        <v>7</v>
      </c>
    </row>
    <row r="12" spans="1:11" ht="15.75" x14ac:dyDescent="0.25">
      <c r="A12" s="101" t="s">
        <v>130</v>
      </c>
      <c r="B12" s="166">
        <v>8.1166751998236517</v>
      </c>
      <c r="C12" s="9">
        <v>8</v>
      </c>
      <c r="E12" s="59" t="s">
        <v>15</v>
      </c>
      <c r="F12" s="166">
        <v>2.5591401616306433</v>
      </c>
      <c r="G12" s="169">
        <v>8</v>
      </c>
      <c r="I12" s="9" t="s">
        <v>27</v>
      </c>
      <c r="J12" s="166">
        <v>2.3667287612743957</v>
      </c>
      <c r="K12" s="9">
        <v>8</v>
      </c>
    </row>
    <row r="13" spans="1:11" ht="15.75" x14ac:dyDescent="0.25">
      <c r="A13" s="101" t="s">
        <v>17</v>
      </c>
      <c r="B13" s="166">
        <v>7.5739771476065263</v>
      </c>
      <c r="C13" s="9">
        <v>9</v>
      </c>
      <c r="E13" s="59" t="s">
        <v>541</v>
      </c>
      <c r="F13" s="166">
        <v>2.4647143707911492</v>
      </c>
      <c r="G13" s="169">
        <v>9</v>
      </c>
      <c r="I13" s="9" t="s">
        <v>546</v>
      </c>
      <c r="J13" s="166">
        <v>2.353164455233153</v>
      </c>
      <c r="K13" s="9">
        <v>9</v>
      </c>
    </row>
    <row r="14" spans="1:11" ht="15.75" x14ac:dyDescent="0.25">
      <c r="A14" s="101" t="s">
        <v>18</v>
      </c>
      <c r="B14" s="166">
        <v>6.4173852135649998</v>
      </c>
      <c r="C14" s="9">
        <v>10</v>
      </c>
      <c r="E14" s="59" t="s">
        <v>130</v>
      </c>
      <c r="F14" s="166">
        <v>1.9581203364116275</v>
      </c>
      <c r="G14" s="169">
        <v>10</v>
      </c>
      <c r="I14" s="9" t="s">
        <v>506</v>
      </c>
      <c r="J14" s="166">
        <v>1.4068519064212275</v>
      </c>
      <c r="K14" s="9">
        <v>10</v>
      </c>
    </row>
    <row r="15" spans="1:11" ht="15.75" x14ac:dyDescent="0.25">
      <c r="A15" s="101" t="s">
        <v>19</v>
      </c>
      <c r="B15" s="166">
        <v>6.0383792328028871</v>
      </c>
      <c r="C15" s="9">
        <v>11</v>
      </c>
      <c r="E15" s="59" t="s">
        <v>12</v>
      </c>
      <c r="F15" s="166">
        <v>1.9581203364116275</v>
      </c>
      <c r="G15" s="169">
        <v>11</v>
      </c>
      <c r="I15" s="9" t="s">
        <v>13</v>
      </c>
      <c r="J15" s="166">
        <v>1.3867903338478116</v>
      </c>
      <c r="K15" s="9">
        <v>11</v>
      </c>
    </row>
    <row r="16" spans="1:11" ht="15.75" x14ac:dyDescent="0.25">
      <c r="A16" s="101" t="s">
        <v>20</v>
      </c>
      <c r="B16" s="166">
        <v>3.9138351448582567</v>
      </c>
      <c r="C16" s="9">
        <v>12</v>
      </c>
      <c r="E16" s="59" t="s">
        <v>13</v>
      </c>
      <c r="F16" s="166">
        <v>1.819031213199926</v>
      </c>
      <c r="G16" s="169">
        <v>12</v>
      </c>
      <c r="I16" s="9" t="s">
        <v>14</v>
      </c>
      <c r="J16" s="166">
        <v>1.1720405290955136</v>
      </c>
      <c r="K16" s="9">
        <v>12</v>
      </c>
    </row>
    <row r="17" spans="1:11" ht="15.75" x14ac:dyDescent="0.25">
      <c r="A17" s="101" t="s">
        <v>21</v>
      </c>
      <c r="B17" s="166">
        <v>3.8551131695926841</v>
      </c>
      <c r="C17" s="9">
        <v>13</v>
      </c>
      <c r="E17" s="106" t="s">
        <v>22</v>
      </c>
      <c r="F17" s="166">
        <v>1.819031213199926</v>
      </c>
      <c r="G17" s="169">
        <v>13</v>
      </c>
      <c r="I17" s="9" t="s">
        <v>85</v>
      </c>
      <c r="J17" s="166">
        <v>1.1384146504808548</v>
      </c>
      <c r="K17" s="9">
        <v>13</v>
      </c>
    </row>
    <row r="18" spans="1:11" ht="15.75" x14ac:dyDescent="0.25">
      <c r="A18" s="101" t="s">
        <v>22</v>
      </c>
      <c r="B18" s="166">
        <v>3.3649001654702797</v>
      </c>
      <c r="C18" s="9">
        <v>14</v>
      </c>
      <c r="E18" s="59" t="s">
        <v>71</v>
      </c>
      <c r="F18" s="166">
        <v>0.78755594958676101</v>
      </c>
      <c r="G18" s="169">
        <v>14</v>
      </c>
      <c r="I18" s="9" t="s">
        <v>191</v>
      </c>
      <c r="J18" s="166">
        <v>1.0646656267193642</v>
      </c>
      <c r="K18" s="9">
        <v>14</v>
      </c>
    </row>
    <row r="19" spans="1:11" ht="15.75" x14ac:dyDescent="0.25">
      <c r="A19" s="101" t="s">
        <v>191</v>
      </c>
      <c r="B19" s="166">
        <v>3.0250421682185493</v>
      </c>
      <c r="C19" s="9">
        <v>15</v>
      </c>
      <c r="E19" s="107" t="s">
        <v>26</v>
      </c>
      <c r="F19" s="166">
        <v>0.78755594958676101</v>
      </c>
      <c r="G19" s="169">
        <v>15</v>
      </c>
      <c r="I19" s="9" t="s">
        <v>17</v>
      </c>
      <c r="J19" s="166">
        <v>0.86997739454048251</v>
      </c>
      <c r="K19" s="9">
        <v>15</v>
      </c>
    </row>
    <row r="20" spans="1:11" ht="15.75" x14ac:dyDescent="0.25">
      <c r="A20" s="101" t="s">
        <v>540</v>
      </c>
      <c r="B20" s="166">
        <v>2.835539177837493</v>
      </c>
      <c r="C20" s="9">
        <v>16</v>
      </c>
      <c r="E20" s="59" t="s">
        <v>79</v>
      </c>
      <c r="F20" s="166">
        <v>0.57232823038968661</v>
      </c>
      <c r="G20" s="169">
        <v>16</v>
      </c>
      <c r="I20" s="9" t="s">
        <v>130</v>
      </c>
      <c r="J20" s="166">
        <v>0.82985424939365071</v>
      </c>
      <c r="K20" s="9">
        <v>16</v>
      </c>
    </row>
    <row r="21" spans="1:11" ht="15.75" x14ac:dyDescent="0.25">
      <c r="A21" s="101" t="s">
        <v>25</v>
      </c>
      <c r="B21" s="166">
        <v>2.1033381352393121</v>
      </c>
      <c r="C21" s="9">
        <v>17</v>
      </c>
      <c r="E21" s="59" t="s">
        <v>191</v>
      </c>
      <c r="F21" s="166">
        <v>0.57232823038968661</v>
      </c>
      <c r="G21" s="169">
        <v>17</v>
      </c>
      <c r="I21" s="9" t="s">
        <v>62</v>
      </c>
      <c r="J21" s="166">
        <v>0.46053935760930198</v>
      </c>
      <c r="K21" s="9">
        <v>17</v>
      </c>
    </row>
    <row r="22" spans="1:11" ht="15.75" x14ac:dyDescent="0.25">
      <c r="A22" s="101" t="s">
        <v>26</v>
      </c>
      <c r="B22" s="166">
        <v>2.1033381352393121</v>
      </c>
      <c r="C22" s="9">
        <v>18</v>
      </c>
      <c r="E22" s="59" t="s">
        <v>29</v>
      </c>
      <c r="F22" s="166">
        <v>0.57232823038968661</v>
      </c>
      <c r="G22" s="169">
        <v>18</v>
      </c>
      <c r="I22" s="9" t="s">
        <v>25</v>
      </c>
      <c r="J22" s="166">
        <v>0.35316445523315299</v>
      </c>
      <c r="K22" s="9">
        <v>18</v>
      </c>
    </row>
    <row r="23" spans="1:11" ht="15.75" x14ac:dyDescent="0.25">
      <c r="A23" s="101" t="s">
        <v>27</v>
      </c>
      <c r="B23" s="166">
        <v>1.8159651860823018</v>
      </c>
      <c r="C23" s="9">
        <v>19</v>
      </c>
      <c r="E23" s="59" t="s">
        <v>44</v>
      </c>
      <c r="F23" s="166">
        <v>0.46471437079114919</v>
      </c>
      <c r="G23" s="169">
        <v>19</v>
      </c>
      <c r="I23" s="9" t="s">
        <v>113</v>
      </c>
      <c r="J23" s="166">
        <v>0.35316445523315299</v>
      </c>
      <c r="K23" s="9">
        <v>19</v>
      </c>
    </row>
    <row r="24" spans="1:11" ht="15.75" x14ac:dyDescent="0.25">
      <c r="A24" s="101" t="s">
        <v>28</v>
      </c>
      <c r="B24" s="166">
        <v>1.7243321544772003</v>
      </c>
      <c r="C24" s="9">
        <v>20</v>
      </c>
      <c r="E24" s="59" t="s">
        <v>92</v>
      </c>
      <c r="F24" s="166">
        <v>0.46471437079114919</v>
      </c>
      <c r="G24" s="169">
        <v>20</v>
      </c>
      <c r="I24" s="9" t="s">
        <v>41</v>
      </c>
      <c r="J24" s="166">
        <v>0.29947700404507849</v>
      </c>
      <c r="K24" s="9">
        <v>20</v>
      </c>
    </row>
    <row r="25" spans="1:11" ht="15.75" x14ac:dyDescent="0.25">
      <c r="A25" s="101" t="s">
        <v>29</v>
      </c>
      <c r="B25" s="166">
        <v>1.593551139361717</v>
      </c>
      <c r="C25" s="9">
        <v>21</v>
      </c>
      <c r="E25" s="107" t="s">
        <v>96</v>
      </c>
      <c r="F25" s="166">
        <v>0.35710051119261177</v>
      </c>
      <c r="G25" s="169">
        <v>21</v>
      </c>
      <c r="I25" s="9" t="s">
        <v>83</v>
      </c>
      <c r="J25" s="166">
        <v>0.25935385889824669</v>
      </c>
      <c r="K25" s="9">
        <v>21</v>
      </c>
    </row>
    <row r="26" spans="1:11" ht="15.75" x14ac:dyDescent="0.25">
      <c r="A26" s="102" t="s">
        <v>30</v>
      </c>
      <c r="B26" s="166">
        <v>1.1558231833340322</v>
      </c>
      <c r="C26" s="9">
        <v>22</v>
      </c>
      <c r="E26" s="108" t="s">
        <v>27</v>
      </c>
      <c r="F26" s="167">
        <v>-0.10483019081470202</v>
      </c>
      <c r="G26" s="169">
        <v>22</v>
      </c>
      <c r="I26" s="9" t="s">
        <v>277</v>
      </c>
      <c r="J26" s="166">
        <v>0.24578955285700399</v>
      </c>
      <c r="K26" s="9">
        <v>22</v>
      </c>
    </row>
    <row r="27" spans="1:11" ht="15.75" x14ac:dyDescent="0.25">
      <c r="A27" s="103" t="s">
        <v>31</v>
      </c>
      <c r="B27" s="166">
        <v>1.1033381352393123</v>
      </c>
      <c r="C27" s="9">
        <v>23</v>
      </c>
      <c r="E27" s="108" t="s">
        <v>31</v>
      </c>
      <c r="F27" s="167">
        <v>-0.21244405041323899</v>
      </c>
      <c r="G27" s="169">
        <v>23</v>
      </c>
      <c r="I27" s="9" t="s">
        <v>22</v>
      </c>
      <c r="J27" s="166">
        <v>0.17204052909551359</v>
      </c>
      <c r="K27" s="9">
        <v>23</v>
      </c>
    </row>
    <row r="28" spans="1:11" ht="15.75" x14ac:dyDescent="0.25">
      <c r="A28" s="101" t="s">
        <v>277</v>
      </c>
      <c r="B28" s="166">
        <v>0.76348013798758219</v>
      </c>
      <c r="C28" s="9">
        <v>24</v>
      </c>
      <c r="E28" s="108" t="s">
        <v>66</v>
      </c>
      <c r="F28" s="167">
        <v>-0.21244405041323899</v>
      </c>
      <c r="G28" s="169">
        <v>24</v>
      </c>
      <c r="I28" s="9" t="s">
        <v>34</v>
      </c>
      <c r="J28" s="166">
        <v>0.13841465048085477</v>
      </c>
      <c r="K28" s="9">
        <v>24</v>
      </c>
    </row>
    <row r="29" spans="1:11" ht="15.75" x14ac:dyDescent="0.25">
      <c r="A29" s="101" t="s">
        <v>33</v>
      </c>
      <c r="B29" s="166">
        <v>0.4431961324910425</v>
      </c>
      <c r="C29" s="9">
        <v>25</v>
      </c>
      <c r="E29" s="108" t="s">
        <v>151</v>
      </c>
      <c r="F29" s="167">
        <v>-0.25710738278544643</v>
      </c>
      <c r="G29" s="169">
        <v>25</v>
      </c>
      <c r="I29" s="136" t="s">
        <v>20</v>
      </c>
      <c r="J29" s="167">
        <v>-2.2647703083368498E-2</v>
      </c>
      <c r="K29" s="136">
        <v>25</v>
      </c>
    </row>
    <row r="30" spans="1:11" ht="15.75" x14ac:dyDescent="0.25">
      <c r="A30" s="103" t="s">
        <v>34</v>
      </c>
      <c r="B30" s="166">
        <v>0.4236221407358518</v>
      </c>
      <c r="C30" s="9">
        <v>26</v>
      </c>
      <c r="E30" s="109" t="s">
        <v>36</v>
      </c>
      <c r="F30" s="167">
        <v>-0.32005791001177641</v>
      </c>
      <c r="G30" s="169">
        <v>26</v>
      </c>
      <c r="I30" s="136" t="s">
        <v>44</v>
      </c>
      <c r="J30" s="167">
        <v>-0.31114653159715733</v>
      </c>
      <c r="K30" s="136">
        <v>26</v>
      </c>
    </row>
    <row r="31" spans="1:11" ht="15.75" x14ac:dyDescent="0.25">
      <c r="A31" s="101" t="s">
        <v>35</v>
      </c>
      <c r="B31" s="166">
        <v>0.4040481489806611</v>
      </c>
      <c r="C31" s="9">
        <v>27</v>
      </c>
      <c r="E31" s="108" t="s">
        <v>39</v>
      </c>
      <c r="F31" s="167">
        <v>-0.32005791001177641</v>
      </c>
      <c r="G31" s="169">
        <v>27</v>
      </c>
      <c r="I31" s="136" t="s">
        <v>28</v>
      </c>
      <c r="J31" s="167">
        <v>-0.39845986139989042</v>
      </c>
      <c r="K31" s="136">
        <v>27</v>
      </c>
    </row>
    <row r="32" spans="1:11" ht="15.75" x14ac:dyDescent="0.25">
      <c r="A32" s="101" t="s">
        <v>36</v>
      </c>
      <c r="B32" s="166">
        <v>0.27326713386517754</v>
      </c>
      <c r="C32" s="9">
        <v>28</v>
      </c>
      <c r="E32" s="108" t="s">
        <v>40</v>
      </c>
      <c r="F32" s="167">
        <v>-0.32005791001177641</v>
      </c>
      <c r="G32" s="169">
        <v>28</v>
      </c>
      <c r="I32" s="136" t="s">
        <v>91</v>
      </c>
      <c r="J32" s="167">
        <v>-0.39845986139989042</v>
      </c>
      <c r="K32" s="136">
        <v>28</v>
      </c>
    </row>
    <row r="33" spans="1:11" ht="15.75" x14ac:dyDescent="0.25">
      <c r="A33" s="101" t="s">
        <v>37</v>
      </c>
      <c r="B33" s="166">
        <v>0.27326713386517754</v>
      </c>
      <c r="C33" s="9">
        <v>29</v>
      </c>
      <c r="E33" s="108" t="s">
        <v>37</v>
      </c>
      <c r="F33" s="167">
        <v>-0.32005791001177641</v>
      </c>
      <c r="G33" s="169">
        <v>29</v>
      </c>
      <c r="I33" s="136" t="s">
        <v>49</v>
      </c>
      <c r="J33" s="167">
        <v>-0.48577319120262352</v>
      </c>
      <c r="K33" s="136">
        <v>29</v>
      </c>
    </row>
    <row r="34" spans="1:11" ht="15.75" x14ac:dyDescent="0.25">
      <c r="A34" s="101" t="s">
        <v>38</v>
      </c>
      <c r="B34" s="166">
        <v>0.10333813523931235</v>
      </c>
      <c r="C34" s="9">
        <v>30</v>
      </c>
      <c r="E34" s="108" t="s">
        <v>150</v>
      </c>
      <c r="F34" s="167">
        <v>-0.53528562920885081</v>
      </c>
      <c r="G34" s="169">
        <v>30</v>
      </c>
      <c r="I34" s="136" t="s">
        <v>51</v>
      </c>
      <c r="J34" s="167">
        <v>-0.48577319120262352</v>
      </c>
      <c r="K34" s="136">
        <v>30</v>
      </c>
    </row>
    <row r="35" spans="1:11" ht="15.75" x14ac:dyDescent="0.25">
      <c r="A35" s="101" t="s">
        <v>39</v>
      </c>
      <c r="B35" s="166">
        <v>0.10333813523931235</v>
      </c>
      <c r="C35" s="9">
        <v>31</v>
      </c>
      <c r="E35" s="108" t="s">
        <v>18</v>
      </c>
      <c r="F35" s="167">
        <v>-0.57994896158105824</v>
      </c>
      <c r="G35" s="169">
        <v>31</v>
      </c>
      <c r="I35" s="136" t="s">
        <v>52</v>
      </c>
      <c r="J35" s="167">
        <v>-0.48577319120262352</v>
      </c>
      <c r="K35" s="136">
        <v>31</v>
      </c>
    </row>
    <row r="36" spans="1:11" ht="15.75" x14ac:dyDescent="0.25">
      <c r="A36" s="101" t="s">
        <v>40</v>
      </c>
      <c r="B36" s="166">
        <v>5.4681764633581764E-3</v>
      </c>
      <c r="C36" s="9">
        <v>32</v>
      </c>
      <c r="E36" s="108" t="s">
        <v>21</v>
      </c>
      <c r="F36" s="167">
        <v>-0.71903808479276066</v>
      </c>
      <c r="G36" s="169">
        <v>32</v>
      </c>
      <c r="I36" s="136" t="s">
        <v>114</v>
      </c>
      <c r="J36" s="167">
        <v>-0.48577319120262352</v>
      </c>
      <c r="K36" s="136">
        <v>32</v>
      </c>
    </row>
    <row r="37" spans="1:11" ht="15.75" x14ac:dyDescent="0.25">
      <c r="A37" s="104" t="s">
        <v>41</v>
      </c>
      <c r="B37" s="167">
        <v>-6.6590863386553067E-2</v>
      </c>
      <c r="C37" s="9">
        <v>33</v>
      </c>
      <c r="E37" s="108" t="s">
        <v>75</v>
      </c>
      <c r="F37" s="167">
        <v>-0.9972163312161646</v>
      </c>
      <c r="G37" s="169">
        <v>33</v>
      </c>
      <c r="I37" s="136" t="s">
        <v>55</v>
      </c>
      <c r="J37" s="167">
        <v>-0.48577319120262352</v>
      </c>
      <c r="K37" s="136">
        <v>33</v>
      </c>
    </row>
    <row r="38" spans="1:11" ht="15.75" x14ac:dyDescent="0.25">
      <c r="A38" s="104" t="s">
        <v>42</v>
      </c>
      <c r="B38" s="167">
        <v>-6.6590863386553067E-2</v>
      </c>
      <c r="C38" s="9">
        <v>34</v>
      </c>
      <c r="E38" s="108" t="s">
        <v>25</v>
      </c>
      <c r="F38" s="167">
        <v>-0.9972163312161646</v>
      </c>
      <c r="G38" s="169">
        <v>34</v>
      </c>
      <c r="I38" s="136" t="s">
        <v>115</v>
      </c>
      <c r="J38" s="167">
        <v>-0.48577319120262352</v>
      </c>
      <c r="K38" s="136">
        <v>34</v>
      </c>
    </row>
    <row r="39" spans="1:11" ht="15.75" x14ac:dyDescent="0.25">
      <c r="A39" s="104" t="s">
        <v>43</v>
      </c>
      <c r="B39" s="167">
        <v>-0.10573884689693447</v>
      </c>
      <c r="C39" s="9">
        <v>35</v>
      </c>
      <c r="E39" s="109" t="s">
        <v>28</v>
      </c>
      <c r="F39" s="167">
        <v>-0.9972163312161646</v>
      </c>
      <c r="G39" s="169">
        <v>35</v>
      </c>
      <c r="I39" s="136" t="s">
        <v>116</v>
      </c>
      <c r="J39" s="167">
        <v>-0.53946064239069802</v>
      </c>
      <c r="K39" s="136">
        <v>35</v>
      </c>
    </row>
    <row r="40" spans="1:11" ht="15.75" x14ac:dyDescent="0.25">
      <c r="A40" s="104" t="s">
        <v>45</v>
      </c>
      <c r="B40" s="167">
        <v>-0.15112375757816743</v>
      </c>
      <c r="C40" s="9">
        <v>36</v>
      </c>
      <c r="E40" s="108" t="s">
        <v>544</v>
      </c>
      <c r="F40" s="167">
        <v>-0.9972163312161646</v>
      </c>
      <c r="G40" s="169">
        <v>36</v>
      </c>
      <c r="I40" s="136" t="s">
        <v>36</v>
      </c>
      <c r="J40" s="167">
        <v>-0.59314809357877252</v>
      </c>
      <c r="K40" s="136">
        <v>36</v>
      </c>
    </row>
    <row r="41" spans="1:11" ht="15.75" x14ac:dyDescent="0.25">
      <c r="A41" s="104" t="s">
        <v>44</v>
      </c>
      <c r="B41" s="167">
        <v>-0.16446082216250701</v>
      </c>
      <c r="C41" s="9">
        <v>37</v>
      </c>
      <c r="E41" s="108" t="s">
        <v>18</v>
      </c>
      <c r="F41" s="167">
        <v>-0.9972163312161646</v>
      </c>
      <c r="G41" s="169">
        <v>37</v>
      </c>
      <c r="I41" s="136" t="s">
        <v>37</v>
      </c>
      <c r="J41" s="167">
        <v>-0.59314809357877252</v>
      </c>
      <c r="K41" s="136">
        <v>37</v>
      </c>
    </row>
    <row r="42" spans="1:11" ht="15.75" x14ac:dyDescent="0.25">
      <c r="A42" s="104" t="s">
        <v>46</v>
      </c>
      <c r="B42" s="167">
        <v>-0.3868748688830923</v>
      </c>
      <c r="C42" s="9">
        <v>38</v>
      </c>
      <c r="E42" s="108" t="s">
        <v>97</v>
      </c>
      <c r="F42" s="167">
        <v>-0.9972163312161646</v>
      </c>
      <c r="G42" s="169">
        <v>38</v>
      </c>
      <c r="I42" s="136" t="s">
        <v>117</v>
      </c>
      <c r="J42" s="167">
        <v>-0.64683554476684701</v>
      </c>
      <c r="K42" s="136">
        <v>38</v>
      </c>
    </row>
    <row r="43" spans="1:11" ht="15.75" x14ac:dyDescent="0.25">
      <c r="A43" s="104" t="s">
        <v>47</v>
      </c>
      <c r="B43" s="167">
        <v>-0.3868748688830923</v>
      </c>
      <c r="C43" s="9">
        <v>39</v>
      </c>
      <c r="E43" s="108" t="s">
        <v>51</v>
      </c>
      <c r="F43" s="167">
        <v>-0.9972163312161646</v>
      </c>
      <c r="G43" s="169">
        <v>39</v>
      </c>
      <c r="I43" s="136" t="s">
        <v>26</v>
      </c>
      <c r="J43" s="167">
        <v>-0.64683554476684701</v>
      </c>
      <c r="K43" s="136">
        <v>39</v>
      </c>
    </row>
    <row r="44" spans="1:11" ht="15.75" x14ac:dyDescent="0.25">
      <c r="A44" s="104" t="s">
        <v>48</v>
      </c>
      <c r="B44" s="167">
        <v>-0.3868748688830923</v>
      </c>
      <c r="C44" s="9">
        <v>40</v>
      </c>
      <c r="E44" s="108" t="s">
        <v>78</v>
      </c>
      <c r="F44" s="167">
        <v>-0.9972163312161646</v>
      </c>
      <c r="G44" s="169">
        <v>40</v>
      </c>
      <c r="I44" s="136" t="s">
        <v>150</v>
      </c>
      <c r="J44" s="167">
        <v>-0.68695868991367881</v>
      </c>
      <c r="K44" s="136">
        <v>40</v>
      </c>
    </row>
    <row r="45" spans="1:11" ht="15.75" x14ac:dyDescent="0.25">
      <c r="A45" s="104" t="s">
        <v>49</v>
      </c>
      <c r="B45" s="167">
        <v>-0.3868748688830923</v>
      </c>
      <c r="C45" s="9">
        <v>41</v>
      </c>
      <c r="E45" s="108" t="s">
        <v>65</v>
      </c>
      <c r="F45" s="167">
        <v>-0.9972163312161646</v>
      </c>
      <c r="G45" s="169">
        <v>41</v>
      </c>
      <c r="I45" s="136" t="s">
        <v>548</v>
      </c>
      <c r="J45" s="167">
        <v>-0.75421044714299601</v>
      </c>
      <c r="K45" s="136">
        <v>41</v>
      </c>
    </row>
    <row r="46" spans="1:11" ht="15.75" x14ac:dyDescent="0.25">
      <c r="A46" s="104" t="s">
        <v>50</v>
      </c>
      <c r="B46" s="167">
        <v>-0.3868748688830923</v>
      </c>
      <c r="C46" s="9">
        <v>42</v>
      </c>
      <c r="E46" s="108" t="s">
        <v>90</v>
      </c>
      <c r="F46" s="167">
        <v>-0.9972163312161646</v>
      </c>
      <c r="G46" s="169">
        <v>42</v>
      </c>
      <c r="I46" s="136" t="s">
        <v>145</v>
      </c>
      <c r="J46" s="167">
        <v>-0.76070771367516876</v>
      </c>
      <c r="K46" s="136">
        <v>42</v>
      </c>
    </row>
    <row r="47" spans="1:11" ht="15.75" x14ac:dyDescent="0.25">
      <c r="A47" s="104" t="s">
        <v>51</v>
      </c>
      <c r="B47" s="167">
        <v>-0.3868748688830923</v>
      </c>
      <c r="C47" s="9">
        <v>43</v>
      </c>
      <c r="E47" s="108" t="s">
        <v>54</v>
      </c>
      <c r="F47" s="167">
        <v>-0.9972163312161646</v>
      </c>
      <c r="G47" s="169">
        <v>43</v>
      </c>
      <c r="I47" s="136" t="s">
        <v>9</v>
      </c>
      <c r="J47" s="167">
        <v>-0.79433359228982781</v>
      </c>
      <c r="K47" s="136">
        <v>43</v>
      </c>
    </row>
    <row r="48" spans="1:11" ht="15.75" x14ac:dyDescent="0.25">
      <c r="A48" s="104" t="s">
        <v>52</v>
      </c>
      <c r="B48" s="167">
        <v>-0.3868748688830923</v>
      </c>
      <c r="C48" s="9">
        <v>44</v>
      </c>
      <c r="E48" s="108" t="s">
        <v>55</v>
      </c>
      <c r="F48" s="167">
        <v>-0.9972163312161646</v>
      </c>
      <c r="G48" s="169">
        <v>44</v>
      </c>
      <c r="I48" s="136" t="s">
        <v>57</v>
      </c>
      <c r="J48" s="167">
        <v>-0.80789789833107073</v>
      </c>
      <c r="K48" s="136">
        <v>44</v>
      </c>
    </row>
    <row r="49" spans="1:11" ht="15.75" x14ac:dyDescent="0.25">
      <c r="A49" s="104" t="s">
        <v>53</v>
      </c>
      <c r="B49" s="167">
        <v>-0.3868748688830923</v>
      </c>
      <c r="C49" s="9">
        <v>45</v>
      </c>
      <c r="E49" s="110" t="s">
        <v>545</v>
      </c>
      <c r="F49" s="167">
        <v>-0.9972163312161646</v>
      </c>
      <c r="G49" s="169">
        <v>45</v>
      </c>
      <c r="I49" s="136" t="s">
        <v>151</v>
      </c>
      <c r="J49" s="167">
        <v>-0.81439516486324415</v>
      </c>
      <c r="K49" s="136">
        <v>45</v>
      </c>
    </row>
    <row r="50" spans="1:11" ht="15.75" x14ac:dyDescent="0.25">
      <c r="A50" s="105" t="s">
        <v>54</v>
      </c>
      <c r="B50" s="167">
        <v>-0.3868748688830923</v>
      </c>
      <c r="C50" s="9">
        <v>46</v>
      </c>
      <c r="E50" s="108" t="s">
        <v>88</v>
      </c>
      <c r="F50" s="167">
        <v>-1.104830190814702</v>
      </c>
      <c r="G50" s="169">
        <v>46</v>
      </c>
      <c r="I50" s="136" t="s">
        <v>118</v>
      </c>
      <c r="J50" s="167">
        <v>-0.86158534951914523</v>
      </c>
      <c r="K50" s="136">
        <v>46</v>
      </c>
    </row>
    <row r="51" spans="1:11" ht="15.75" x14ac:dyDescent="0.25">
      <c r="A51" s="104" t="s">
        <v>55</v>
      </c>
      <c r="B51" s="167">
        <v>-0.3868748688830923</v>
      </c>
      <c r="C51" s="9">
        <v>47</v>
      </c>
      <c r="E51" s="108" t="s">
        <v>124</v>
      </c>
      <c r="F51" s="167">
        <v>-1.104830190814702</v>
      </c>
      <c r="G51" s="169">
        <v>47</v>
      </c>
      <c r="I51" s="136" t="s">
        <v>66</v>
      </c>
      <c r="J51" s="167">
        <v>-0.86158534951914523</v>
      </c>
      <c r="K51" s="136">
        <v>47</v>
      </c>
    </row>
    <row r="52" spans="1:11" ht="15.75" x14ac:dyDescent="0.25">
      <c r="A52" s="104" t="s">
        <v>56</v>
      </c>
      <c r="B52" s="167">
        <v>-0.406448860638283</v>
      </c>
      <c r="C52" s="9">
        <v>48</v>
      </c>
      <c r="E52" s="110" t="s">
        <v>125</v>
      </c>
      <c r="F52" s="167">
        <v>-1.104830190814702</v>
      </c>
      <c r="G52" s="169">
        <v>48</v>
      </c>
      <c r="I52" s="136" t="s">
        <v>75</v>
      </c>
      <c r="J52" s="167">
        <v>-1.2910849590237414</v>
      </c>
      <c r="K52" s="136">
        <v>48</v>
      </c>
    </row>
    <row r="53" spans="1:11" ht="15.75" x14ac:dyDescent="0.25">
      <c r="A53" s="104" t="s">
        <v>57</v>
      </c>
      <c r="B53" s="167">
        <v>-0.406448860638283</v>
      </c>
      <c r="C53" s="9">
        <v>49</v>
      </c>
      <c r="E53" s="108" t="s">
        <v>277</v>
      </c>
      <c r="F53" s="167">
        <v>-1.104830190814702</v>
      </c>
      <c r="G53" s="169">
        <v>49</v>
      </c>
      <c r="I53" s="136" t="s">
        <v>30</v>
      </c>
      <c r="J53" s="167">
        <v>-1.5258963363494553</v>
      </c>
      <c r="K53" s="136">
        <v>49</v>
      </c>
    </row>
    <row r="54" spans="1:11" ht="15.75" x14ac:dyDescent="0.25">
      <c r="A54" s="104" t="s">
        <v>58</v>
      </c>
      <c r="B54" s="167">
        <v>-0.5568038675089575</v>
      </c>
      <c r="C54" s="9">
        <v>50</v>
      </c>
      <c r="E54" s="110" t="s">
        <v>34</v>
      </c>
      <c r="F54" s="167">
        <v>-1.104830190814702</v>
      </c>
      <c r="G54" s="169">
        <v>50</v>
      </c>
      <c r="I54" s="136" t="s">
        <v>87</v>
      </c>
      <c r="J54" s="167">
        <v>-1.5595222149641139</v>
      </c>
      <c r="K54" s="136">
        <v>50</v>
      </c>
    </row>
    <row r="55" spans="1:11" ht="15.75" x14ac:dyDescent="0.25">
      <c r="A55" s="104" t="s">
        <v>59</v>
      </c>
      <c r="B55" s="167">
        <v>-0.5568038675089575</v>
      </c>
      <c r="C55" s="9">
        <v>51</v>
      </c>
      <c r="E55" s="108" t="s">
        <v>94</v>
      </c>
      <c r="F55" s="167">
        <v>-1.7505133484059252</v>
      </c>
      <c r="G55" s="169">
        <v>51</v>
      </c>
      <c r="I55" s="136" t="s">
        <v>93</v>
      </c>
      <c r="J55" s="167">
        <v>-1.5595222149641139</v>
      </c>
      <c r="K55" s="136">
        <v>51</v>
      </c>
    </row>
    <row r="56" spans="1:11" ht="15.75" x14ac:dyDescent="0.25">
      <c r="A56" s="104" t="s">
        <v>60</v>
      </c>
      <c r="B56" s="167">
        <v>-0.5568038675089575</v>
      </c>
      <c r="C56" s="9">
        <v>52</v>
      </c>
      <c r="E56" s="108" t="s">
        <v>83</v>
      </c>
      <c r="F56" s="167">
        <v>-1.7951766807781331</v>
      </c>
      <c r="G56" s="169">
        <v>52</v>
      </c>
      <c r="I56" s="136" t="s">
        <v>119</v>
      </c>
      <c r="J56" s="167">
        <v>-1.6132096661521884</v>
      </c>
      <c r="K56" s="136">
        <v>52</v>
      </c>
    </row>
    <row r="57" spans="1:11" ht="15.75" x14ac:dyDescent="0.25">
      <c r="A57" s="104" t="s">
        <v>61</v>
      </c>
      <c r="B57" s="167">
        <v>-0.5568038675089575</v>
      </c>
      <c r="C57" s="9">
        <v>53</v>
      </c>
      <c r="E57" s="108" t="s">
        <v>45</v>
      </c>
      <c r="F57" s="167">
        <v>-1.8581272080044626</v>
      </c>
      <c r="G57" s="169">
        <v>53</v>
      </c>
      <c r="I57" s="136" t="s">
        <v>549</v>
      </c>
      <c r="J57" s="167">
        <v>-2.0427092756567848</v>
      </c>
      <c r="K57" s="136">
        <v>53</v>
      </c>
    </row>
    <row r="58" spans="1:11" ht="15.75" x14ac:dyDescent="0.25">
      <c r="A58" s="104" t="s">
        <v>62</v>
      </c>
      <c r="B58" s="167">
        <v>-0.5568038675089575</v>
      </c>
      <c r="C58" s="9">
        <v>54</v>
      </c>
      <c r="E58" s="108" t="s">
        <v>30</v>
      </c>
      <c r="F58" s="167">
        <v>-1.8581272080044626</v>
      </c>
      <c r="G58" s="169">
        <v>54</v>
      </c>
      <c r="I58" s="136" t="s">
        <v>40</v>
      </c>
      <c r="J58" s="167">
        <v>-2.2574590804090828</v>
      </c>
      <c r="K58" s="136">
        <v>54</v>
      </c>
    </row>
    <row r="59" spans="1:11" ht="15.75" x14ac:dyDescent="0.25">
      <c r="A59" s="104" t="s">
        <v>63</v>
      </c>
      <c r="B59" s="167">
        <v>-0.5568038675089575</v>
      </c>
      <c r="C59" s="9">
        <v>55</v>
      </c>
      <c r="E59" s="108" t="s">
        <v>95</v>
      </c>
      <c r="F59" s="167">
        <v>-2.073354927201537</v>
      </c>
      <c r="G59" s="169">
        <v>55</v>
      </c>
      <c r="I59" s="136" t="s">
        <v>19</v>
      </c>
      <c r="J59" s="167">
        <v>-2.4586445791201381</v>
      </c>
      <c r="K59" s="136">
        <v>55</v>
      </c>
    </row>
    <row r="60" spans="1:11" ht="15.75" x14ac:dyDescent="0.25">
      <c r="A60" s="104" t="s">
        <v>64</v>
      </c>
      <c r="B60" s="167">
        <v>-0.5568038675089575</v>
      </c>
      <c r="C60" s="9">
        <v>56</v>
      </c>
      <c r="E60" s="108" t="s">
        <v>100</v>
      </c>
      <c r="F60" s="167">
        <v>-2.073354927201537</v>
      </c>
      <c r="G60" s="169">
        <v>56</v>
      </c>
      <c r="I60" s="136" t="s">
        <v>550</v>
      </c>
      <c r="J60" s="167">
        <v>-2.7807692862485851</v>
      </c>
      <c r="K60" s="136">
        <v>56</v>
      </c>
    </row>
    <row r="61" spans="1:11" ht="15.75" x14ac:dyDescent="0.25">
      <c r="A61" s="104" t="s">
        <v>65</v>
      </c>
      <c r="B61" s="167">
        <v>-0.5568038675089575</v>
      </c>
      <c r="C61" s="9">
        <v>57</v>
      </c>
      <c r="E61" s="108" t="s">
        <v>20</v>
      </c>
      <c r="F61" s="167">
        <v>-2.073354927201537</v>
      </c>
      <c r="G61" s="169">
        <v>57</v>
      </c>
      <c r="I61" s="136" t="s">
        <v>92</v>
      </c>
      <c r="J61" s="167">
        <v>-3.7070202624870952</v>
      </c>
      <c r="K61" s="136">
        <v>57</v>
      </c>
    </row>
    <row r="62" spans="1:11" ht="15.75" x14ac:dyDescent="0.25">
      <c r="A62" s="104" t="s">
        <v>66</v>
      </c>
      <c r="B62" s="167">
        <v>-0.5763778592641482</v>
      </c>
      <c r="C62" s="9">
        <v>58</v>
      </c>
      <c r="E62" s="108" t="s">
        <v>99</v>
      </c>
      <c r="F62" s="167">
        <v>-3.5799489615810582</v>
      </c>
      <c r="G62" s="169">
        <v>58</v>
      </c>
      <c r="I62" s="136" t="s">
        <v>45</v>
      </c>
      <c r="J62" s="167">
        <v>-3.8344567374366596</v>
      </c>
      <c r="K62" s="136">
        <v>58</v>
      </c>
    </row>
    <row r="63" spans="1:11" ht="15.75" x14ac:dyDescent="0.25">
      <c r="A63" s="104" t="s">
        <v>67</v>
      </c>
      <c r="B63" s="167">
        <v>-0.72673286613482246</v>
      </c>
      <c r="C63" s="9">
        <v>59</v>
      </c>
      <c r="E63" s="108" t="s">
        <v>123</v>
      </c>
      <c r="F63" s="167">
        <v>-10.404285448661112</v>
      </c>
      <c r="G63" s="169">
        <v>59</v>
      </c>
      <c r="I63" s="136" t="s">
        <v>97</v>
      </c>
      <c r="J63" s="167">
        <v>-5.0492065421889576</v>
      </c>
      <c r="K63" s="136">
        <v>59</v>
      </c>
    </row>
    <row r="64" spans="1:11" ht="15.75" x14ac:dyDescent="0.25">
      <c r="A64" s="104" t="s">
        <v>68</v>
      </c>
      <c r="B64" s="167">
        <v>-0.72673286613482246</v>
      </c>
      <c r="C64" s="9">
        <v>60</v>
      </c>
      <c r="I64" s="136" t="s">
        <v>123</v>
      </c>
      <c r="J64" s="167">
        <v>-7.2503920409000138</v>
      </c>
      <c r="K64" s="136">
        <v>60</v>
      </c>
    </row>
    <row r="65" spans="1:11" ht="15.75" x14ac:dyDescent="0.25">
      <c r="A65" s="104" t="s">
        <v>69</v>
      </c>
      <c r="B65" s="167">
        <v>-0.72673286613482246</v>
      </c>
      <c r="C65" s="9">
        <v>61</v>
      </c>
      <c r="I65" s="136" t="s">
        <v>99</v>
      </c>
      <c r="J65" s="167">
        <v>-7.6262041992165344</v>
      </c>
      <c r="K65" s="136">
        <v>61</v>
      </c>
    </row>
    <row r="66" spans="1:11" ht="15.75" x14ac:dyDescent="0.25">
      <c r="A66" s="104" t="s">
        <v>70</v>
      </c>
      <c r="B66" s="167">
        <v>-0.89666186476068765</v>
      </c>
      <c r="C66" s="9">
        <v>62</v>
      </c>
    </row>
    <row r="67" spans="1:11" ht="15.75" x14ac:dyDescent="0.25">
      <c r="A67" s="104" t="s">
        <v>71</v>
      </c>
      <c r="B67" s="167">
        <v>-0.89666186476068765</v>
      </c>
      <c r="C67" s="9">
        <v>63</v>
      </c>
    </row>
    <row r="68" spans="1:11" ht="15.75" x14ac:dyDescent="0.25">
      <c r="A68" s="104" t="s">
        <v>72</v>
      </c>
      <c r="B68" s="167">
        <v>-0.89666186476068765</v>
      </c>
      <c r="C68" s="9">
        <v>64</v>
      </c>
    </row>
    <row r="69" spans="1:11" ht="15.75" x14ac:dyDescent="0.25">
      <c r="A69" s="104" t="s">
        <v>73</v>
      </c>
      <c r="B69" s="167">
        <v>-0.89666186476068765</v>
      </c>
      <c r="C69" s="9">
        <v>65</v>
      </c>
    </row>
    <row r="70" spans="1:11" ht="15.75" x14ac:dyDescent="0.25">
      <c r="A70" s="104" t="s">
        <v>74</v>
      </c>
      <c r="B70" s="167">
        <v>-0.89666186476068765</v>
      </c>
      <c r="C70" s="9">
        <v>66</v>
      </c>
    </row>
    <row r="71" spans="1:11" ht="15.75" x14ac:dyDescent="0.25">
      <c r="A71" s="104" t="s">
        <v>151</v>
      </c>
      <c r="B71" s="167">
        <v>-0.92247278368673058</v>
      </c>
      <c r="C71" s="9">
        <v>67</v>
      </c>
    </row>
    <row r="72" spans="1:11" ht="15.75" x14ac:dyDescent="0.25">
      <c r="A72" s="104" t="s">
        <v>75</v>
      </c>
      <c r="B72" s="167">
        <v>-0.93580984827106928</v>
      </c>
      <c r="C72" s="9">
        <v>68</v>
      </c>
    </row>
    <row r="73" spans="1:11" ht="15.75" x14ac:dyDescent="0.25">
      <c r="A73" s="104" t="s">
        <v>77</v>
      </c>
      <c r="B73" s="167">
        <v>-1.0665908633865531</v>
      </c>
      <c r="C73" s="9">
        <v>69</v>
      </c>
    </row>
    <row r="74" spans="1:11" ht="15.75" x14ac:dyDescent="0.25">
      <c r="A74" s="104" t="s">
        <v>78</v>
      </c>
      <c r="B74" s="167">
        <v>-1.0665908633865531</v>
      </c>
      <c r="C74" s="9">
        <v>70</v>
      </c>
    </row>
    <row r="75" spans="1:11" ht="15.75" x14ac:dyDescent="0.25">
      <c r="A75" s="104" t="s">
        <v>79</v>
      </c>
      <c r="B75" s="167">
        <v>-1.1253128386521247</v>
      </c>
      <c r="C75" s="9">
        <v>71</v>
      </c>
    </row>
    <row r="76" spans="1:11" ht="15.75" x14ac:dyDescent="0.25">
      <c r="A76" s="104" t="s">
        <v>80</v>
      </c>
      <c r="B76" s="167">
        <v>-1.2365198620124178</v>
      </c>
      <c r="C76" s="9">
        <v>72</v>
      </c>
    </row>
    <row r="77" spans="1:11" ht="15.75" x14ac:dyDescent="0.25">
      <c r="A77" s="104" t="s">
        <v>81</v>
      </c>
      <c r="B77" s="167">
        <v>-1.2365198620124178</v>
      </c>
      <c r="C77" s="9">
        <v>73</v>
      </c>
    </row>
    <row r="78" spans="1:11" ht="15.75" x14ac:dyDescent="0.25">
      <c r="A78" s="104" t="s">
        <v>82</v>
      </c>
      <c r="B78" s="167">
        <v>-1.406448860638283</v>
      </c>
      <c r="C78" s="9">
        <v>74</v>
      </c>
    </row>
    <row r="79" spans="1:11" ht="15.75" x14ac:dyDescent="0.25">
      <c r="A79" s="104" t="s">
        <v>83</v>
      </c>
      <c r="B79" s="167">
        <v>-1.5238928111694285</v>
      </c>
      <c r="C79" s="9">
        <v>75</v>
      </c>
    </row>
    <row r="80" spans="1:11" ht="15.75" x14ac:dyDescent="0.25">
      <c r="A80" s="104" t="s">
        <v>84</v>
      </c>
      <c r="B80" s="167">
        <v>-1.5763778592641482</v>
      </c>
      <c r="C80" s="9">
        <v>76</v>
      </c>
    </row>
    <row r="81" spans="1:3" ht="15.75" x14ac:dyDescent="0.25">
      <c r="A81" s="104" t="s">
        <v>85</v>
      </c>
      <c r="B81" s="167">
        <v>-1.5763778592641482</v>
      </c>
      <c r="C81" s="9">
        <v>77</v>
      </c>
    </row>
    <row r="82" spans="1:3" ht="15.75" x14ac:dyDescent="0.25">
      <c r="A82" s="104" t="s">
        <v>86</v>
      </c>
      <c r="B82" s="167">
        <v>-1.7463068578900134</v>
      </c>
      <c r="C82" s="9">
        <v>78</v>
      </c>
    </row>
    <row r="83" spans="1:3" ht="15.75" x14ac:dyDescent="0.25">
      <c r="A83" s="104" t="s">
        <v>87</v>
      </c>
      <c r="B83" s="167">
        <v>-1.7854548414003943</v>
      </c>
      <c r="C83" s="9">
        <v>79</v>
      </c>
    </row>
    <row r="84" spans="1:3" ht="15.75" x14ac:dyDescent="0.25">
      <c r="A84" s="104" t="s">
        <v>88</v>
      </c>
      <c r="B84" s="167">
        <v>-1.9811947589523022</v>
      </c>
      <c r="C84" s="9">
        <v>80</v>
      </c>
    </row>
    <row r="85" spans="1:3" ht="15.75" x14ac:dyDescent="0.25">
      <c r="A85" s="104" t="s">
        <v>541</v>
      </c>
      <c r="B85" s="167">
        <v>-2.3148158290331811</v>
      </c>
      <c r="C85" s="9">
        <v>81</v>
      </c>
    </row>
    <row r="86" spans="1:3" ht="15.75" x14ac:dyDescent="0.25">
      <c r="A86" s="104" t="s">
        <v>150</v>
      </c>
      <c r="B86" s="167">
        <v>-2.3539638125435616</v>
      </c>
      <c r="C86" s="9">
        <v>82</v>
      </c>
    </row>
    <row r="87" spans="1:3" ht="15.75" x14ac:dyDescent="0.25">
      <c r="A87" s="104" t="s">
        <v>145</v>
      </c>
      <c r="B87" s="167">
        <v>-2.7525437850608654</v>
      </c>
      <c r="C87" s="9">
        <v>83</v>
      </c>
    </row>
    <row r="88" spans="1:3" ht="15.75" x14ac:dyDescent="0.25">
      <c r="A88" s="104" t="s">
        <v>90</v>
      </c>
      <c r="B88" s="167">
        <v>-3.1253128386521247</v>
      </c>
      <c r="C88" s="9">
        <v>84</v>
      </c>
    </row>
    <row r="89" spans="1:3" ht="15.75" x14ac:dyDescent="0.25">
      <c r="A89" s="104" t="s">
        <v>91</v>
      </c>
      <c r="B89" s="167">
        <v>-3.2756678455227997</v>
      </c>
      <c r="C89" s="9">
        <v>85</v>
      </c>
    </row>
    <row r="90" spans="1:3" ht="15.75" x14ac:dyDescent="0.25">
      <c r="A90" s="104" t="s">
        <v>92</v>
      </c>
      <c r="B90" s="167">
        <v>-3.5826147864350002</v>
      </c>
      <c r="C90" s="9">
        <v>86</v>
      </c>
    </row>
    <row r="91" spans="1:3" ht="15.75" x14ac:dyDescent="0.25">
      <c r="A91" s="104" t="s">
        <v>93</v>
      </c>
      <c r="B91" s="167">
        <v>-3.7854548414003943</v>
      </c>
      <c r="C91" s="9">
        <v>87</v>
      </c>
    </row>
    <row r="92" spans="1:3" ht="15.75" x14ac:dyDescent="0.25">
      <c r="A92" s="104" t="s">
        <v>94</v>
      </c>
      <c r="B92" s="167">
        <v>-4.1448868304073159</v>
      </c>
      <c r="C92" s="9">
        <v>88</v>
      </c>
    </row>
    <row r="93" spans="1:3" ht="15.75" x14ac:dyDescent="0.25">
      <c r="A93" s="164" t="s">
        <v>123</v>
      </c>
      <c r="B93" s="167">
        <v>-4.4580706984903706</v>
      </c>
      <c r="C93" s="9">
        <v>89</v>
      </c>
    </row>
    <row r="94" spans="1:3" ht="15.75" x14ac:dyDescent="0.25">
      <c r="A94" s="104" t="s">
        <v>95</v>
      </c>
      <c r="B94" s="167">
        <v>-6.3931117960539439</v>
      </c>
      <c r="C94" s="9">
        <v>90</v>
      </c>
    </row>
    <row r="95" spans="1:3" ht="15.75" x14ac:dyDescent="0.25">
      <c r="A95" s="104" t="s">
        <v>96</v>
      </c>
      <c r="B95" s="167">
        <v>-6.4909817548298978</v>
      </c>
      <c r="C95" s="9">
        <v>91</v>
      </c>
    </row>
    <row r="96" spans="1:3" ht="15.75" x14ac:dyDescent="0.25">
      <c r="A96" s="104" t="s">
        <v>97</v>
      </c>
      <c r="B96" s="167">
        <v>-10.830839752081628</v>
      </c>
      <c r="C96" s="9">
        <v>92</v>
      </c>
    </row>
    <row r="97" spans="1:3" ht="15.75" x14ac:dyDescent="0.25">
      <c r="A97" s="104" t="s">
        <v>98</v>
      </c>
      <c r="B97" s="167">
        <v>-13.569277721850661</v>
      </c>
      <c r="C97" s="9">
        <v>93</v>
      </c>
    </row>
    <row r="98" spans="1:3" ht="15.75" x14ac:dyDescent="0.25">
      <c r="A98" s="104" t="s">
        <v>99</v>
      </c>
      <c r="B98" s="167">
        <v>-15.987431686123156</v>
      </c>
      <c r="C98" s="9">
        <v>94</v>
      </c>
    </row>
    <row r="99" spans="1:3" ht="15.75" x14ac:dyDescent="0.25">
      <c r="A99" s="104" t="s">
        <v>100</v>
      </c>
      <c r="B99" s="167">
        <v>-21.856650671007671</v>
      </c>
      <c r="C99" s="9">
        <v>95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9"/>
  <sheetViews>
    <sheetView workbookViewId="0">
      <pane ySplit="3" topLeftCell="A4" activePane="bottomLeft" state="frozen"/>
      <selection pane="bottomLeft" activeCell="L28" sqref="L28"/>
    </sheetView>
  </sheetViews>
  <sheetFormatPr defaultRowHeight="15" x14ac:dyDescent="0.25"/>
  <cols>
    <col min="1" max="1" width="16.28515625" customWidth="1"/>
    <col min="3" max="3" width="5.42578125" customWidth="1"/>
    <col min="5" max="5" width="15.7109375" customWidth="1"/>
    <col min="9" max="9" width="15.42578125" customWidth="1"/>
    <col min="13" max="13" width="14.7109375" customWidth="1"/>
    <col min="14" max="14" width="9.7109375" customWidth="1"/>
    <col min="15" max="15" width="6.28515625" customWidth="1"/>
    <col min="17" max="17" width="16.42578125" customWidth="1"/>
    <col min="18" max="18" width="10.28515625" customWidth="1"/>
  </cols>
  <sheetData>
    <row r="1" spans="1:19" s="85" customFormat="1" ht="18.75" x14ac:dyDescent="0.3">
      <c r="A1" s="85" t="s">
        <v>285</v>
      </c>
    </row>
    <row r="3" spans="1:19" s="80" customFormat="1" ht="15.75" x14ac:dyDescent="0.25">
      <c r="A3" s="80" t="s">
        <v>120</v>
      </c>
      <c r="B3" s="80" t="s">
        <v>523</v>
      </c>
      <c r="C3" s="80" t="s">
        <v>288</v>
      </c>
      <c r="E3" s="80" t="s">
        <v>120</v>
      </c>
      <c r="F3" s="80" t="s">
        <v>526</v>
      </c>
      <c r="G3" s="80" t="s">
        <v>288</v>
      </c>
      <c r="I3" s="80" t="s">
        <v>529</v>
      </c>
      <c r="J3" s="80" t="s">
        <v>528</v>
      </c>
      <c r="K3" s="80" t="s">
        <v>288</v>
      </c>
      <c r="M3" s="80" t="s">
        <v>120</v>
      </c>
      <c r="N3" s="80" t="s">
        <v>531</v>
      </c>
      <c r="O3" s="80" t="s">
        <v>288</v>
      </c>
      <c r="Q3" s="80" t="s">
        <v>120</v>
      </c>
      <c r="R3" s="80" t="s">
        <v>539</v>
      </c>
      <c r="S3" s="80" t="s">
        <v>288</v>
      </c>
    </row>
    <row r="4" spans="1:19" x14ac:dyDescent="0.25">
      <c r="A4" s="297" t="s">
        <v>10</v>
      </c>
      <c r="B4" s="42">
        <v>90.363629344292974</v>
      </c>
      <c r="C4">
        <v>1</v>
      </c>
      <c r="E4" t="s">
        <v>258</v>
      </c>
      <c r="F4" s="92">
        <v>23.334281512587182</v>
      </c>
      <c r="G4">
        <v>1</v>
      </c>
      <c r="I4" s="297" t="s">
        <v>10</v>
      </c>
      <c r="J4" s="93">
        <v>124.69081903389855</v>
      </c>
      <c r="K4" s="94">
        <v>1</v>
      </c>
      <c r="M4" s="297" t="s">
        <v>10</v>
      </c>
      <c r="N4" s="92">
        <v>18.717450053351719</v>
      </c>
      <c r="O4">
        <v>1</v>
      </c>
      <c r="Q4" t="s">
        <v>179</v>
      </c>
      <c r="R4" s="93">
        <v>6.5327406332335727</v>
      </c>
      <c r="S4" s="97">
        <v>1</v>
      </c>
    </row>
    <row r="5" spans="1:19" x14ac:dyDescent="0.25">
      <c r="A5" s="297" t="s">
        <v>27</v>
      </c>
      <c r="B5" s="42">
        <v>39.470014729511831</v>
      </c>
      <c r="C5">
        <v>2</v>
      </c>
      <c r="E5" s="297" t="s">
        <v>10</v>
      </c>
      <c r="F5" s="92">
        <v>18.516426455399753</v>
      </c>
      <c r="G5">
        <v>2</v>
      </c>
      <c r="I5" s="297" t="s">
        <v>21</v>
      </c>
      <c r="J5" s="93">
        <v>28.496542342046475</v>
      </c>
      <c r="K5" s="94">
        <v>2</v>
      </c>
      <c r="M5" t="s">
        <v>83</v>
      </c>
      <c r="N5" s="92">
        <v>6.0596996134854866</v>
      </c>
      <c r="O5">
        <v>2</v>
      </c>
      <c r="Q5" t="s">
        <v>18</v>
      </c>
      <c r="R5" s="93">
        <v>5.1755283684175755</v>
      </c>
      <c r="S5" s="97">
        <v>2</v>
      </c>
    </row>
    <row r="6" spans="1:19" x14ac:dyDescent="0.25">
      <c r="A6" t="s">
        <v>95</v>
      </c>
      <c r="B6" s="42">
        <v>38.44058431086507</v>
      </c>
      <c r="C6">
        <v>3</v>
      </c>
      <c r="E6" s="297" t="s">
        <v>21</v>
      </c>
      <c r="F6" s="92">
        <v>16.217707232689701</v>
      </c>
      <c r="G6">
        <v>3</v>
      </c>
      <c r="I6" s="297" t="s">
        <v>12</v>
      </c>
      <c r="J6" s="93">
        <v>21.445378883726868</v>
      </c>
      <c r="K6" s="94">
        <v>3</v>
      </c>
      <c r="M6" s="297" t="s">
        <v>66</v>
      </c>
      <c r="N6" s="92">
        <v>5.4368829761432362</v>
      </c>
      <c r="O6">
        <v>3</v>
      </c>
      <c r="Q6" t="s">
        <v>156</v>
      </c>
      <c r="R6" s="93">
        <v>2.5864019762906598</v>
      </c>
      <c r="S6" s="97">
        <v>3</v>
      </c>
    </row>
    <row r="7" spans="1:19" x14ac:dyDescent="0.25">
      <c r="A7" t="s">
        <v>44</v>
      </c>
      <c r="B7" s="42">
        <v>37.436971000087524</v>
      </c>
      <c r="C7">
        <v>4</v>
      </c>
      <c r="E7" s="297" t="s">
        <v>66</v>
      </c>
      <c r="F7" s="92">
        <v>15.405319556781521</v>
      </c>
      <c r="G7">
        <v>4</v>
      </c>
      <c r="I7" t="s">
        <v>44</v>
      </c>
      <c r="J7" s="93">
        <v>16.838470358690401</v>
      </c>
      <c r="K7" s="94">
        <v>4</v>
      </c>
      <c r="M7" s="297" t="s">
        <v>21</v>
      </c>
      <c r="N7" s="92">
        <v>4.3227997894319827</v>
      </c>
      <c r="O7">
        <v>4</v>
      </c>
      <c r="Q7" t="s">
        <v>149</v>
      </c>
      <c r="R7" s="93">
        <v>2.3364240605502951</v>
      </c>
      <c r="S7" s="97">
        <v>4</v>
      </c>
    </row>
    <row r="8" spans="1:19" x14ac:dyDescent="0.25">
      <c r="A8" s="297" t="s">
        <v>66</v>
      </c>
      <c r="B8" s="42">
        <v>37.359712704215923</v>
      </c>
      <c r="C8">
        <v>5</v>
      </c>
      <c r="E8" s="297" t="s">
        <v>27</v>
      </c>
      <c r="F8" s="92">
        <v>12.372534225323978</v>
      </c>
      <c r="G8">
        <v>5</v>
      </c>
      <c r="I8" s="297" t="s">
        <v>27</v>
      </c>
      <c r="J8" s="93">
        <v>13.129234917014722</v>
      </c>
      <c r="K8" s="94">
        <v>5</v>
      </c>
      <c r="M8" t="s">
        <v>258</v>
      </c>
      <c r="N8" s="92">
        <v>3.4690884046263255</v>
      </c>
      <c r="O8">
        <v>5</v>
      </c>
      <c r="Q8" t="s">
        <v>130</v>
      </c>
      <c r="R8" s="93">
        <v>2.2292780485132044</v>
      </c>
      <c r="S8" s="97">
        <v>5</v>
      </c>
    </row>
    <row r="9" spans="1:19" x14ac:dyDescent="0.25">
      <c r="A9" t="s">
        <v>277</v>
      </c>
      <c r="B9" s="42">
        <v>23.951603483238316</v>
      </c>
      <c r="C9">
        <v>6</v>
      </c>
      <c r="E9" t="s">
        <v>31</v>
      </c>
      <c r="F9" s="92">
        <v>10.184921901232155</v>
      </c>
      <c r="G9">
        <v>6</v>
      </c>
      <c r="I9" t="s">
        <v>97</v>
      </c>
      <c r="J9" s="93">
        <v>11.650032717005313</v>
      </c>
      <c r="K9" s="94">
        <v>6</v>
      </c>
      <c r="M9" s="297" t="s">
        <v>12</v>
      </c>
      <c r="N9" s="92">
        <v>3.3872106463981577</v>
      </c>
      <c r="O9">
        <v>6</v>
      </c>
      <c r="Q9" t="s">
        <v>229</v>
      </c>
      <c r="R9" s="93">
        <v>2.1757050424946591</v>
      </c>
      <c r="S9" s="97">
        <v>6</v>
      </c>
    </row>
    <row r="10" spans="1:19" x14ac:dyDescent="0.25">
      <c r="A10" t="s">
        <v>280</v>
      </c>
      <c r="B10" s="42">
        <v>20.598659062604092</v>
      </c>
      <c r="C10">
        <v>7</v>
      </c>
      <c r="E10" t="s">
        <v>18</v>
      </c>
      <c r="F10" s="92">
        <v>9.3470324168327821</v>
      </c>
      <c r="G10">
        <v>7</v>
      </c>
      <c r="I10" t="s">
        <v>31</v>
      </c>
      <c r="J10" s="93">
        <v>10.030232167002961</v>
      </c>
      <c r="K10" s="94">
        <v>7</v>
      </c>
      <c r="M10" t="s">
        <v>191</v>
      </c>
      <c r="N10" s="92">
        <v>3.3053328881699899</v>
      </c>
      <c r="O10">
        <v>7</v>
      </c>
      <c r="Q10" t="s">
        <v>112</v>
      </c>
      <c r="R10" s="93">
        <v>2.0149860244390227</v>
      </c>
      <c r="S10" s="97">
        <v>7</v>
      </c>
    </row>
    <row r="11" spans="1:19" x14ac:dyDescent="0.25">
      <c r="A11" s="297" t="s">
        <v>21</v>
      </c>
      <c r="B11" s="42">
        <v>18.264139675938829</v>
      </c>
      <c r="C11">
        <v>8</v>
      </c>
      <c r="E11" t="s">
        <v>179</v>
      </c>
      <c r="F11" s="92">
        <v>8.3397488938664317</v>
      </c>
      <c r="G11">
        <v>8</v>
      </c>
      <c r="I11" t="s">
        <v>75</v>
      </c>
      <c r="J11" s="93">
        <v>8.4391351920158968</v>
      </c>
      <c r="K11" s="94">
        <v>8</v>
      </c>
      <c r="M11" t="s">
        <v>85</v>
      </c>
      <c r="N11" s="92">
        <v>2.6825162508277387</v>
      </c>
      <c r="O11">
        <v>8</v>
      </c>
      <c r="Q11" t="s">
        <v>514</v>
      </c>
      <c r="R11" s="93">
        <v>1.9614130184204774</v>
      </c>
      <c r="S11" s="97">
        <v>8</v>
      </c>
    </row>
    <row r="12" spans="1:19" x14ac:dyDescent="0.25">
      <c r="A12" t="s">
        <v>204</v>
      </c>
      <c r="B12" s="42">
        <v>17.003072246631564</v>
      </c>
      <c r="C12">
        <v>9</v>
      </c>
      <c r="E12" t="s">
        <v>85</v>
      </c>
      <c r="F12" s="92">
        <v>6.2887452768840397</v>
      </c>
      <c r="G12">
        <v>9</v>
      </c>
      <c r="I12" t="s">
        <v>40</v>
      </c>
      <c r="J12" s="93">
        <v>8.3401324420041369</v>
      </c>
      <c r="K12" s="94">
        <v>9</v>
      </c>
      <c r="M12" t="s">
        <v>36</v>
      </c>
      <c r="N12" s="92">
        <v>2.5509661628544933</v>
      </c>
      <c r="O12">
        <v>9</v>
      </c>
      <c r="Q12" t="s">
        <v>146</v>
      </c>
      <c r="R12" s="93">
        <v>1.5328289702721145</v>
      </c>
      <c r="S12" s="97">
        <v>9</v>
      </c>
    </row>
    <row r="13" spans="1:19" x14ac:dyDescent="0.25">
      <c r="A13" t="s">
        <v>85</v>
      </c>
      <c r="B13" s="42">
        <v>15.367077202725334</v>
      </c>
      <c r="C13">
        <v>10</v>
      </c>
      <c r="E13" t="s">
        <v>193</v>
      </c>
      <c r="F13" s="92">
        <v>5.875267915963601</v>
      </c>
      <c r="G13">
        <v>10</v>
      </c>
      <c r="I13" t="s">
        <v>193</v>
      </c>
      <c r="J13" s="93">
        <v>8.039800025341389</v>
      </c>
      <c r="K13" s="94">
        <v>10</v>
      </c>
      <c r="M13" t="s">
        <v>22</v>
      </c>
      <c r="N13" s="92">
        <v>1.6825162508277387</v>
      </c>
      <c r="O13">
        <v>10</v>
      </c>
      <c r="Q13" t="s">
        <v>124</v>
      </c>
      <c r="R13" s="93">
        <v>1.4435700725873859</v>
      </c>
      <c r="S13" s="97">
        <v>10</v>
      </c>
    </row>
    <row r="14" spans="1:19" x14ac:dyDescent="0.25">
      <c r="A14" t="s">
        <v>199</v>
      </c>
      <c r="B14" s="42">
        <v>15.183212918507945</v>
      </c>
      <c r="C14">
        <v>11</v>
      </c>
      <c r="E14" t="s">
        <v>96</v>
      </c>
      <c r="F14" s="92">
        <v>5.8042298717692615</v>
      </c>
      <c r="G14">
        <v>11</v>
      </c>
      <c r="I14" t="s">
        <v>9</v>
      </c>
      <c r="J14" s="93">
        <v>7.6180049753625596</v>
      </c>
      <c r="K14" s="94">
        <v>11</v>
      </c>
      <c r="M14" s="297" t="s">
        <v>27</v>
      </c>
      <c r="N14" s="92">
        <v>1.6006384925995718</v>
      </c>
      <c r="O14">
        <v>11</v>
      </c>
      <c r="Q14" t="s">
        <v>132</v>
      </c>
      <c r="R14" s="93">
        <v>1.3899970665688406</v>
      </c>
      <c r="S14" s="97">
        <v>11</v>
      </c>
    </row>
    <row r="15" spans="1:19" x14ac:dyDescent="0.25">
      <c r="A15" t="s">
        <v>209</v>
      </c>
      <c r="B15" s="42">
        <v>12.955271944797584</v>
      </c>
      <c r="C15">
        <v>12</v>
      </c>
      <c r="E15" t="s">
        <v>83</v>
      </c>
      <c r="F15" s="92">
        <v>5.4107869380607703</v>
      </c>
      <c r="G15">
        <v>12</v>
      </c>
      <c r="I15" t="s">
        <v>258</v>
      </c>
      <c r="J15" s="93">
        <v>7.2282376670264838</v>
      </c>
      <c r="K15" s="94">
        <v>12</v>
      </c>
      <c r="M15" t="s">
        <v>40</v>
      </c>
      <c r="N15" s="92">
        <v>1.5509661628544933</v>
      </c>
      <c r="O15">
        <v>12</v>
      </c>
      <c r="Q15" t="s">
        <v>268</v>
      </c>
      <c r="R15" s="93">
        <v>1.3364240605502951</v>
      </c>
      <c r="S15" s="97">
        <v>12</v>
      </c>
    </row>
    <row r="16" spans="1:19" x14ac:dyDescent="0.25">
      <c r="A16" t="s">
        <v>259</v>
      </c>
      <c r="B16" s="42">
        <v>12.33395074712843</v>
      </c>
      <c r="C16">
        <v>13</v>
      </c>
      <c r="E16" t="s">
        <v>44</v>
      </c>
      <c r="F16" s="92">
        <v>4.9991257188274325</v>
      </c>
      <c r="G16">
        <v>13</v>
      </c>
      <c r="I16" t="s">
        <v>95</v>
      </c>
      <c r="J16" s="93">
        <v>7.0493678836798193</v>
      </c>
      <c r="K16" s="94">
        <v>13</v>
      </c>
      <c r="M16" t="s">
        <v>130</v>
      </c>
      <c r="N16" s="92">
        <v>1.4690884046263255</v>
      </c>
      <c r="O16">
        <v>13</v>
      </c>
      <c r="Q16" t="s">
        <v>64</v>
      </c>
      <c r="R16" s="93">
        <v>1.3364240605502951</v>
      </c>
      <c r="S16" s="97">
        <v>13</v>
      </c>
    </row>
    <row r="17" spans="1:19" x14ac:dyDescent="0.25">
      <c r="A17" s="297" t="s">
        <v>12</v>
      </c>
      <c r="B17" s="42">
        <v>10.694259666272057</v>
      </c>
      <c r="C17">
        <v>14</v>
      </c>
      <c r="E17" t="s">
        <v>279</v>
      </c>
      <c r="F17" s="92">
        <v>4.875267915963601</v>
      </c>
      <c r="G17">
        <v>14</v>
      </c>
      <c r="I17" t="s">
        <v>196</v>
      </c>
      <c r="J17" s="93">
        <v>6.7490354670170731</v>
      </c>
      <c r="K17" s="94">
        <v>14</v>
      </c>
      <c r="M17" t="s">
        <v>79</v>
      </c>
      <c r="N17" s="92">
        <v>1.1415773717136553</v>
      </c>
      <c r="O17">
        <v>14</v>
      </c>
      <c r="Q17" t="s">
        <v>141</v>
      </c>
      <c r="R17" s="93">
        <v>1.2113909341608422</v>
      </c>
      <c r="S17" s="97">
        <v>14</v>
      </c>
    </row>
    <row r="18" spans="1:19" x14ac:dyDescent="0.25">
      <c r="A18" t="s">
        <v>439</v>
      </c>
      <c r="B18" s="42">
        <v>8.7346954695966303</v>
      </c>
      <c r="C18">
        <v>15</v>
      </c>
      <c r="E18" t="s">
        <v>439</v>
      </c>
      <c r="F18" s="92">
        <v>4.4945758865007077</v>
      </c>
      <c r="G18">
        <v>15</v>
      </c>
      <c r="I18" t="s">
        <v>171</v>
      </c>
      <c r="J18" s="93">
        <v>6.6883041503590306</v>
      </c>
      <c r="K18" s="94">
        <v>15</v>
      </c>
      <c r="M18" t="s">
        <v>9</v>
      </c>
      <c r="N18" s="92">
        <v>1.0596996134854866</v>
      </c>
      <c r="O18">
        <v>15</v>
      </c>
      <c r="Q18" t="s">
        <v>71</v>
      </c>
      <c r="R18" s="93">
        <v>1.1757050424946591</v>
      </c>
      <c r="S18" s="97">
        <v>15</v>
      </c>
    </row>
    <row r="19" spans="1:19" x14ac:dyDescent="0.25">
      <c r="A19" t="s">
        <v>240</v>
      </c>
      <c r="B19" s="42">
        <v>8.4368882739149313</v>
      </c>
      <c r="C19">
        <v>16</v>
      </c>
      <c r="E19" t="s">
        <v>192</v>
      </c>
      <c r="F19" s="92">
        <v>4.4818249822551097</v>
      </c>
      <c r="G19">
        <v>16</v>
      </c>
      <c r="I19" t="s">
        <v>39</v>
      </c>
      <c r="J19" s="93">
        <v>5.3081047003613833</v>
      </c>
      <c r="K19" s="94">
        <v>16</v>
      </c>
      <c r="M19" t="s">
        <v>100</v>
      </c>
      <c r="N19" s="92">
        <v>0.71472167931082797</v>
      </c>
      <c r="O19">
        <v>16</v>
      </c>
      <c r="Q19" t="s">
        <v>12</v>
      </c>
      <c r="R19" s="93">
        <v>1.1399308137899342</v>
      </c>
      <c r="S19" s="97">
        <v>16</v>
      </c>
    </row>
    <row r="20" spans="1:19" x14ac:dyDescent="0.25">
      <c r="A20" t="s">
        <v>440</v>
      </c>
      <c r="B20" s="42">
        <v>7.5508587607701125</v>
      </c>
      <c r="C20">
        <v>17</v>
      </c>
      <c r="E20" t="s">
        <v>95</v>
      </c>
      <c r="F20" s="92">
        <v>4.3980360338151723</v>
      </c>
      <c r="G20">
        <v>17</v>
      </c>
      <c r="I20" s="297" t="s">
        <v>66</v>
      </c>
      <c r="J20" s="93">
        <v>5.0302321670029606</v>
      </c>
      <c r="K20" s="94">
        <v>17</v>
      </c>
      <c r="M20" t="s">
        <v>195</v>
      </c>
      <c r="N20" s="92">
        <v>0.71472167931082797</v>
      </c>
      <c r="O20">
        <v>17</v>
      </c>
      <c r="Q20" t="s">
        <v>521</v>
      </c>
      <c r="R20" s="93">
        <v>1.0685590304575681</v>
      </c>
      <c r="S20" s="97">
        <v>17</v>
      </c>
    </row>
    <row r="21" spans="1:19" x14ac:dyDescent="0.25">
      <c r="A21" t="s">
        <v>283</v>
      </c>
      <c r="B21" s="42">
        <v>6.7714628113619355</v>
      </c>
      <c r="C21">
        <v>18</v>
      </c>
      <c r="E21" t="s">
        <v>15</v>
      </c>
      <c r="F21" s="92">
        <v>4.3397488938664308</v>
      </c>
      <c r="G21">
        <v>18</v>
      </c>
      <c r="I21" t="s">
        <v>280</v>
      </c>
      <c r="J21" s="93">
        <v>4.9503651336680594</v>
      </c>
      <c r="K21" s="94">
        <v>18</v>
      </c>
      <c r="M21" t="s">
        <v>283</v>
      </c>
      <c r="N21" s="92">
        <v>0.71472167931082797</v>
      </c>
      <c r="O21">
        <v>18</v>
      </c>
      <c r="Q21" t="s">
        <v>34</v>
      </c>
      <c r="R21" s="93">
        <v>1.0149860244390227</v>
      </c>
      <c r="S21" s="97">
        <v>18</v>
      </c>
    </row>
    <row r="22" spans="1:19" x14ac:dyDescent="0.25">
      <c r="A22" t="s">
        <v>11</v>
      </c>
      <c r="B22" s="42">
        <v>6.7273309710872224</v>
      </c>
      <c r="C22">
        <v>19</v>
      </c>
      <c r="E22" t="s">
        <v>209</v>
      </c>
      <c r="F22" s="92">
        <v>3.4235378423063683</v>
      </c>
      <c r="G22">
        <v>19</v>
      </c>
      <c r="I22" t="s">
        <v>130</v>
      </c>
      <c r="J22" s="93">
        <v>4.4869744837080461</v>
      </c>
      <c r="K22" s="94">
        <v>19</v>
      </c>
      <c r="M22" t="s">
        <v>61</v>
      </c>
      <c r="N22" s="92">
        <v>0.71472167931082797</v>
      </c>
      <c r="O22">
        <v>19</v>
      </c>
      <c r="Q22" t="s">
        <v>142</v>
      </c>
      <c r="R22" s="93">
        <v>0.96141301842047744</v>
      </c>
      <c r="S22" s="97">
        <v>19</v>
      </c>
    </row>
    <row r="23" spans="1:19" x14ac:dyDescent="0.25">
      <c r="A23" t="s">
        <v>258</v>
      </c>
      <c r="B23" s="42">
        <v>6.7053202017316025</v>
      </c>
      <c r="C23">
        <v>20</v>
      </c>
      <c r="E23" t="s">
        <v>204</v>
      </c>
      <c r="F23" s="92">
        <v>3.0300949085978774</v>
      </c>
      <c r="G23">
        <v>20</v>
      </c>
      <c r="I23" t="s">
        <v>93</v>
      </c>
      <c r="J23" s="93">
        <v>4.4199994753390381</v>
      </c>
      <c r="K23" s="94">
        <v>20</v>
      </c>
      <c r="M23" t="s">
        <v>112</v>
      </c>
      <c r="N23" s="92">
        <v>0.71472167931082797</v>
      </c>
      <c r="O23">
        <v>20</v>
      </c>
      <c r="Q23" t="s">
        <v>75</v>
      </c>
      <c r="R23" s="93">
        <v>0.96141301842047744</v>
      </c>
      <c r="S23" s="97">
        <v>20</v>
      </c>
    </row>
    <row r="24" spans="1:19" x14ac:dyDescent="0.25">
      <c r="A24" t="s">
        <v>228</v>
      </c>
      <c r="B24" s="42">
        <v>6.0949768133493905</v>
      </c>
      <c r="C24">
        <v>21</v>
      </c>
      <c r="E24" t="s">
        <v>36</v>
      </c>
      <c r="F24" s="92">
        <v>2.8042298717692615</v>
      </c>
      <c r="G24">
        <v>21</v>
      </c>
      <c r="I24" t="s">
        <v>83</v>
      </c>
      <c r="J24" s="93">
        <v>4.2440492170758759</v>
      </c>
      <c r="K24" s="94">
        <v>21</v>
      </c>
      <c r="M24" t="s">
        <v>52</v>
      </c>
      <c r="N24" s="92">
        <v>0.71472167931082797</v>
      </c>
      <c r="O24">
        <v>21</v>
      </c>
      <c r="Q24" t="s">
        <v>145</v>
      </c>
      <c r="R24" s="93">
        <v>0.80069400036484129</v>
      </c>
      <c r="S24" s="97">
        <v>21</v>
      </c>
    </row>
    <row r="25" spans="1:19" x14ac:dyDescent="0.25">
      <c r="A25" t="s">
        <v>233</v>
      </c>
      <c r="B25" s="42">
        <v>5.2089473002045708</v>
      </c>
      <c r="C25">
        <v>22</v>
      </c>
      <c r="E25" t="s">
        <v>11</v>
      </c>
      <c r="F25" s="92">
        <v>2.5783648349406452</v>
      </c>
      <c r="G25">
        <v>22</v>
      </c>
      <c r="I25" t="s">
        <v>200</v>
      </c>
      <c r="J25" s="93">
        <v>4.1803983753343346</v>
      </c>
      <c r="K25" s="94">
        <v>22</v>
      </c>
      <c r="M25" t="s">
        <v>15</v>
      </c>
      <c r="N25" s="92">
        <v>0.63284392108266019</v>
      </c>
      <c r="O25">
        <v>22</v>
      </c>
      <c r="Q25" t="s">
        <v>171</v>
      </c>
      <c r="R25" s="93">
        <v>0.80069400036484129</v>
      </c>
      <c r="S25" s="97">
        <v>22</v>
      </c>
    </row>
    <row r="26" spans="1:19" x14ac:dyDescent="0.25">
      <c r="A26" t="s">
        <v>40</v>
      </c>
      <c r="B26" s="42">
        <v>5.1795444569486744</v>
      </c>
      <c r="C26">
        <v>23</v>
      </c>
      <c r="E26" t="s">
        <v>80</v>
      </c>
      <c r="F26" s="92">
        <v>2.4235378423063683</v>
      </c>
      <c r="G26">
        <v>23</v>
      </c>
      <c r="I26" t="s">
        <v>521</v>
      </c>
      <c r="J26" s="93">
        <v>3.7490354670170731</v>
      </c>
      <c r="K26" s="94">
        <v>23</v>
      </c>
      <c r="M26" t="s">
        <v>439</v>
      </c>
      <c r="N26" s="92">
        <v>0.55096616285449329</v>
      </c>
      <c r="O26">
        <v>23</v>
      </c>
      <c r="Q26" t="s">
        <v>532</v>
      </c>
      <c r="R26" s="93">
        <v>0.74712099434629575</v>
      </c>
      <c r="S26" s="97">
        <v>23</v>
      </c>
    </row>
    <row r="27" spans="1:19" x14ac:dyDescent="0.25">
      <c r="A27" t="s">
        <v>37</v>
      </c>
      <c r="B27" s="42">
        <v>5.1574785368113192</v>
      </c>
      <c r="C27">
        <v>24</v>
      </c>
      <c r="E27" s="297" t="s">
        <v>12</v>
      </c>
      <c r="F27" s="92">
        <v>2.1138838570378149</v>
      </c>
      <c r="G27">
        <v>24</v>
      </c>
      <c r="I27" t="s">
        <v>87</v>
      </c>
      <c r="J27" s="93">
        <v>3.7298997503402145</v>
      </c>
      <c r="K27" s="94">
        <v>24</v>
      </c>
      <c r="M27" t="s">
        <v>28</v>
      </c>
      <c r="N27" s="92">
        <v>0.55096616285449329</v>
      </c>
      <c r="O27">
        <v>24</v>
      </c>
      <c r="Q27" t="s">
        <v>19</v>
      </c>
      <c r="R27" s="93">
        <v>0.60428909064302205</v>
      </c>
      <c r="S27" s="97">
        <v>24</v>
      </c>
    </row>
    <row r="28" spans="1:19" x14ac:dyDescent="0.25">
      <c r="A28" t="s">
        <v>195</v>
      </c>
      <c r="B28" s="42">
        <v>4.7383639311559005</v>
      </c>
      <c r="C28">
        <v>25</v>
      </c>
      <c r="E28" t="s">
        <v>171</v>
      </c>
      <c r="F28" s="92">
        <v>1.959056864403538</v>
      </c>
      <c r="G28">
        <v>25</v>
      </c>
      <c r="I28" t="s">
        <v>28</v>
      </c>
      <c r="J28" s="93">
        <v>3.4998665086739393</v>
      </c>
      <c r="K28" s="94">
        <v>25</v>
      </c>
      <c r="M28" t="s">
        <v>149</v>
      </c>
      <c r="N28" s="92">
        <v>0.25566055842491164</v>
      </c>
      <c r="O28">
        <v>25</v>
      </c>
      <c r="Q28" t="s">
        <v>46</v>
      </c>
      <c r="R28" s="93">
        <v>0.60428909064302205</v>
      </c>
      <c r="S28" s="97">
        <v>25</v>
      </c>
    </row>
    <row r="29" spans="1:19" x14ac:dyDescent="0.25">
      <c r="A29" t="s">
        <v>81</v>
      </c>
      <c r="B29" s="42">
        <v>4.7273309710872224</v>
      </c>
      <c r="C29">
        <v>26</v>
      </c>
      <c r="E29" t="s">
        <v>93</v>
      </c>
      <c r="F29" s="92">
        <v>1.9463059601579396</v>
      </c>
      <c r="G29">
        <v>26</v>
      </c>
      <c r="I29" t="s">
        <v>71</v>
      </c>
      <c r="J29" s="93">
        <v>3.3592681586809956</v>
      </c>
      <c r="K29" s="94">
        <v>26</v>
      </c>
      <c r="M29" t="s">
        <v>19</v>
      </c>
      <c r="N29" s="92">
        <v>0.25566055842491164</v>
      </c>
      <c r="O29">
        <v>26</v>
      </c>
      <c r="Q29" t="s">
        <v>471</v>
      </c>
      <c r="R29" s="93">
        <v>0.60428909064302205</v>
      </c>
      <c r="S29" s="97">
        <v>26</v>
      </c>
    </row>
    <row r="30" spans="1:19" x14ac:dyDescent="0.25">
      <c r="A30" t="s">
        <v>31</v>
      </c>
      <c r="B30" s="42">
        <v>4.6133604842320413</v>
      </c>
      <c r="C30">
        <v>27</v>
      </c>
      <c r="E30" t="s">
        <v>237</v>
      </c>
      <c r="F30" s="92">
        <v>1.8880188202091985</v>
      </c>
      <c r="G30">
        <v>27</v>
      </c>
      <c r="I30" t="s">
        <v>34</v>
      </c>
      <c r="J30" s="93">
        <v>3.2091019503496234</v>
      </c>
      <c r="K30" s="94">
        <v>27</v>
      </c>
      <c r="M30" t="s">
        <v>196</v>
      </c>
      <c r="N30" s="92">
        <v>0.25566055842491164</v>
      </c>
      <c r="O30">
        <v>27</v>
      </c>
      <c r="Q30" t="s">
        <v>69</v>
      </c>
      <c r="R30" s="93">
        <v>0.56851486193829714</v>
      </c>
      <c r="S30" s="97">
        <v>27</v>
      </c>
    </row>
    <row r="31" spans="1:19" x14ac:dyDescent="0.25">
      <c r="A31" t="s">
        <v>41</v>
      </c>
      <c r="B31" s="42">
        <v>4.3964524705903578</v>
      </c>
      <c r="C31">
        <v>28</v>
      </c>
      <c r="E31" t="s">
        <v>52</v>
      </c>
      <c r="F31" s="92">
        <v>1.8880188202091985</v>
      </c>
      <c r="G31">
        <v>28</v>
      </c>
      <c r="I31" t="s">
        <v>64</v>
      </c>
      <c r="J31" s="93">
        <v>3.1005313419994325</v>
      </c>
      <c r="K31" s="94">
        <v>28</v>
      </c>
      <c r="M31" t="s">
        <v>203</v>
      </c>
      <c r="N31" s="92">
        <v>0.25566055842491164</v>
      </c>
      <c r="O31">
        <v>28</v>
      </c>
      <c r="Q31" t="s">
        <v>499</v>
      </c>
      <c r="R31" s="93">
        <v>0.55071608462447674</v>
      </c>
      <c r="S31" s="97">
        <v>28</v>
      </c>
    </row>
    <row r="32" spans="1:19" x14ac:dyDescent="0.25">
      <c r="A32" t="s">
        <v>252</v>
      </c>
      <c r="B32" s="42">
        <v>4.3486797441472476</v>
      </c>
      <c r="C32">
        <v>29</v>
      </c>
      <c r="E32" t="s">
        <v>234</v>
      </c>
      <c r="F32" s="92">
        <v>1.7331918275749221</v>
      </c>
      <c r="G32">
        <v>29</v>
      </c>
      <c r="I32" t="s">
        <v>84</v>
      </c>
      <c r="J32" s="93">
        <v>3.0206643086645313</v>
      </c>
      <c r="K32" s="94">
        <v>29</v>
      </c>
      <c r="M32" t="s">
        <v>193</v>
      </c>
      <c r="N32" s="92">
        <v>0.25566055842491164</v>
      </c>
      <c r="O32">
        <v>29</v>
      </c>
      <c r="Q32" t="s">
        <v>237</v>
      </c>
      <c r="R32" s="93">
        <v>0.55071608462447674</v>
      </c>
      <c r="S32" s="97">
        <v>29</v>
      </c>
    </row>
    <row r="33" spans="1:19" x14ac:dyDescent="0.25">
      <c r="A33" t="s">
        <v>97</v>
      </c>
      <c r="B33" s="42">
        <v>4.0655739700934941</v>
      </c>
      <c r="C33">
        <v>30</v>
      </c>
      <c r="E33" t="s">
        <v>81</v>
      </c>
      <c r="F33" s="92">
        <v>1.7331918275749221</v>
      </c>
      <c r="G33">
        <v>30</v>
      </c>
      <c r="I33" t="s">
        <v>444</v>
      </c>
      <c r="J33" s="93">
        <v>3.0206643086645313</v>
      </c>
      <c r="K33" s="94">
        <v>30</v>
      </c>
      <c r="M33" t="s">
        <v>46</v>
      </c>
      <c r="N33" s="92">
        <v>0.25566055842491164</v>
      </c>
      <c r="O33">
        <v>30</v>
      </c>
      <c r="Q33" t="s">
        <v>52</v>
      </c>
      <c r="R33" s="93">
        <v>0.53282897027211451</v>
      </c>
      <c r="S33" s="97">
        <v>30</v>
      </c>
    </row>
    <row r="34" spans="1:19" x14ac:dyDescent="0.25">
      <c r="A34" t="s">
        <v>441</v>
      </c>
      <c r="B34" s="42">
        <v>3.5876261025354159</v>
      </c>
      <c r="C34">
        <v>31</v>
      </c>
      <c r="E34" t="s">
        <v>273</v>
      </c>
      <c r="F34" s="92">
        <v>1.7331918275749221</v>
      </c>
      <c r="G34">
        <v>31</v>
      </c>
      <c r="I34" t="s">
        <v>191</v>
      </c>
      <c r="J34" s="93">
        <v>2.4295673336774684</v>
      </c>
      <c r="K34" s="94">
        <v>31</v>
      </c>
      <c r="M34" t="s">
        <v>440</v>
      </c>
      <c r="N34" s="92">
        <v>0.25566055842491164</v>
      </c>
      <c r="O34">
        <v>31</v>
      </c>
      <c r="Q34" t="s">
        <v>169</v>
      </c>
      <c r="R34" s="93">
        <v>0.49714307860593132</v>
      </c>
      <c r="S34" s="97">
        <v>31</v>
      </c>
    </row>
    <row r="35" spans="1:19" x14ac:dyDescent="0.25">
      <c r="A35" t="s">
        <v>273</v>
      </c>
      <c r="B35" s="42">
        <v>3.4626226556115576</v>
      </c>
      <c r="C35">
        <v>32</v>
      </c>
      <c r="E35" t="s">
        <v>60</v>
      </c>
      <c r="F35" s="92">
        <v>1.6494028791349846</v>
      </c>
      <c r="G35">
        <v>32</v>
      </c>
      <c r="I35" t="s">
        <v>11</v>
      </c>
      <c r="J35" s="93">
        <v>2.2602654086692358</v>
      </c>
      <c r="K35" s="94">
        <v>32</v>
      </c>
      <c r="M35" t="s">
        <v>135</v>
      </c>
      <c r="N35" s="92">
        <v>0.25566055842491164</v>
      </c>
      <c r="O35">
        <v>32</v>
      </c>
      <c r="Q35" t="s">
        <v>533</v>
      </c>
      <c r="R35" s="93">
        <v>0.49714307860593132</v>
      </c>
      <c r="S35" s="97">
        <v>32</v>
      </c>
    </row>
    <row r="36" spans="1:19" x14ac:dyDescent="0.25">
      <c r="A36" t="s">
        <v>93</v>
      </c>
      <c r="B36" s="42">
        <v>3.3817510489624105</v>
      </c>
      <c r="C36">
        <v>33</v>
      </c>
      <c r="E36" t="s">
        <v>118</v>
      </c>
      <c r="F36" s="92">
        <v>1.4945758865007077</v>
      </c>
      <c r="G36">
        <v>33</v>
      </c>
      <c r="I36" t="s">
        <v>199</v>
      </c>
      <c r="J36" s="93">
        <v>2.2506975503308055</v>
      </c>
      <c r="K36" s="94">
        <v>33</v>
      </c>
      <c r="M36" t="s">
        <v>281</v>
      </c>
      <c r="N36" s="92">
        <v>0.25566055842491164</v>
      </c>
      <c r="O36">
        <v>33</v>
      </c>
      <c r="Q36" t="s">
        <v>258</v>
      </c>
      <c r="R36" s="93">
        <v>0.4435700725873859</v>
      </c>
      <c r="S36" s="97">
        <v>33</v>
      </c>
    </row>
    <row r="37" spans="1:19" x14ac:dyDescent="0.25">
      <c r="A37" t="s">
        <v>36</v>
      </c>
      <c r="B37" s="42">
        <v>3.2971834053631257</v>
      </c>
      <c r="C37">
        <v>34</v>
      </c>
      <c r="E37" t="s">
        <v>94</v>
      </c>
      <c r="F37" s="92">
        <v>1.0428458128434754</v>
      </c>
      <c r="G37">
        <v>34</v>
      </c>
      <c r="I37" t="s">
        <v>165</v>
      </c>
      <c r="J37" s="93">
        <v>2.1899662336727639</v>
      </c>
      <c r="K37" s="94">
        <v>34</v>
      </c>
      <c r="M37" t="s">
        <v>165</v>
      </c>
      <c r="N37" s="92">
        <v>0.25566055842491164</v>
      </c>
      <c r="O37">
        <v>34</v>
      </c>
      <c r="Q37" t="s">
        <v>261</v>
      </c>
      <c r="R37" s="93">
        <v>0.4435700725873859</v>
      </c>
      <c r="S37" s="97">
        <v>34</v>
      </c>
    </row>
    <row r="38" spans="1:19" x14ac:dyDescent="0.25">
      <c r="A38" t="s">
        <v>155</v>
      </c>
      <c r="B38" s="42">
        <v>2.9810063264942093</v>
      </c>
      <c r="C38">
        <v>35</v>
      </c>
      <c r="E38" t="s">
        <v>97</v>
      </c>
      <c r="F38" s="92">
        <v>0.95905686440353799</v>
      </c>
      <c r="G38">
        <v>35</v>
      </c>
      <c r="I38" t="s">
        <v>204</v>
      </c>
      <c r="J38" s="93">
        <v>1.9599329920064887</v>
      </c>
      <c r="K38" s="94">
        <v>35</v>
      </c>
      <c r="M38" t="s">
        <v>80</v>
      </c>
      <c r="N38" s="92">
        <v>0.25566055842491164</v>
      </c>
      <c r="O38">
        <v>35</v>
      </c>
      <c r="Q38" t="s">
        <v>193</v>
      </c>
      <c r="R38" s="93">
        <v>0.4435700725873859</v>
      </c>
      <c r="S38" s="97">
        <v>35</v>
      </c>
    </row>
    <row r="39" spans="1:19" x14ac:dyDescent="0.25">
      <c r="A39" t="s">
        <v>442</v>
      </c>
      <c r="B39" s="42">
        <v>2.9185046030322797</v>
      </c>
      <c r="C39">
        <v>36</v>
      </c>
      <c r="E39" t="s">
        <v>274</v>
      </c>
      <c r="F39" s="92">
        <v>0.88801882020919853</v>
      </c>
      <c r="G39">
        <v>36</v>
      </c>
      <c r="I39" t="s">
        <v>453</v>
      </c>
      <c r="J39" s="93">
        <v>1.8704981003331578</v>
      </c>
      <c r="K39" s="94">
        <v>36</v>
      </c>
      <c r="M39" t="s">
        <v>96</v>
      </c>
      <c r="N39" s="92">
        <v>9.1905041968576739E-2</v>
      </c>
      <c r="O39">
        <v>36</v>
      </c>
      <c r="Q39" t="s">
        <v>502</v>
      </c>
      <c r="R39" s="93">
        <v>0.4435700725873859</v>
      </c>
      <c r="S39" s="97">
        <v>36</v>
      </c>
    </row>
    <row r="40" spans="1:19" x14ac:dyDescent="0.25">
      <c r="A40" t="s">
        <v>165</v>
      </c>
      <c r="B40" s="42">
        <v>2.5839576409761467</v>
      </c>
      <c r="C40">
        <v>37</v>
      </c>
      <c r="E40" t="s">
        <v>29</v>
      </c>
      <c r="F40" s="92">
        <v>0.79147896752366353</v>
      </c>
      <c r="G40">
        <v>37</v>
      </c>
      <c r="I40" t="s">
        <v>85</v>
      </c>
      <c r="J40" s="93">
        <v>1.8193346420135459</v>
      </c>
      <c r="K40" s="94">
        <v>37</v>
      </c>
      <c r="M40" t="s">
        <v>44</v>
      </c>
      <c r="N40" s="92">
        <v>-0.10405590297084721</v>
      </c>
      <c r="O40">
        <v>37</v>
      </c>
      <c r="Q40" t="s">
        <v>510</v>
      </c>
      <c r="R40" s="93">
        <v>0.4435700725873859</v>
      </c>
      <c r="S40" s="97">
        <v>37</v>
      </c>
    </row>
    <row r="41" spans="1:19" x14ac:dyDescent="0.25">
      <c r="A41" t="s">
        <v>241</v>
      </c>
      <c r="B41" s="42">
        <v>2.5765931424667379</v>
      </c>
      <c r="C41">
        <v>38</v>
      </c>
      <c r="E41" t="s">
        <v>440</v>
      </c>
      <c r="F41" s="92">
        <v>0.64940287913498462</v>
      </c>
      <c r="G41">
        <v>38</v>
      </c>
      <c r="I41" t="s">
        <v>80</v>
      </c>
      <c r="J41" s="93">
        <v>1.8001989253366864</v>
      </c>
      <c r="K41" s="94">
        <v>38</v>
      </c>
      <c r="M41" t="s">
        <v>213</v>
      </c>
      <c r="N41" s="92">
        <v>-0.20340056246100469</v>
      </c>
      <c r="O41">
        <v>38</v>
      </c>
      <c r="Q41" t="s">
        <v>26</v>
      </c>
      <c r="R41" s="93">
        <v>0.42568295823502345</v>
      </c>
      <c r="S41" s="97">
        <v>38</v>
      </c>
    </row>
    <row r="42" spans="1:19" x14ac:dyDescent="0.25">
      <c r="A42" t="s">
        <v>179</v>
      </c>
      <c r="B42" s="42">
        <v>2.4736556156802356</v>
      </c>
      <c r="C42">
        <v>39</v>
      </c>
      <c r="E42" t="s">
        <v>200</v>
      </c>
      <c r="F42" s="92">
        <v>0.42353784230636826</v>
      </c>
      <c r="G42">
        <v>39</v>
      </c>
      <c r="I42" t="s">
        <v>277</v>
      </c>
      <c r="J42" s="93">
        <v>1.7906310669982566</v>
      </c>
      <c r="K42" s="94">
        <v>39</v>
      </c>
      <c r="M42" t="s">
        <v>454</v>
      </c>
      <c r="N42" s="92">
        <v>-0.20340056246100469</v>
      </c>
      <c r="O42">
        <v>39</v>
      </c>
      <c r="Q42" t="s">
        <v>25</v>
      </c>
      <c r="R42" s="93">
        <v>0.38999706656884059</v>
      </c>
      <c r="S42" s="97">
        <v>39</v>
      </c>
    </row>
    <row r="43" spans="1:19" x14ac:dyDescent="0.25">
      <c r="A43" t="s">
        <v>135</v>
      </c>
      <c r="B43" s="42">
        <v>2.4589541940522874</v>
      </c>
      <c r="C43">
        <v>40</v>
      </c>
      <c r="E43" t="s">
        <v>17</v>
      </c>
      <c r="F43" s="92">
        <v>0.19767280547775212</v>
      </c>
      <c r="G43">
        <v>40</v>
      </c>
      <c r="I43" t="s">
        <v>30</v>
      </c>
      <c r="J43" s="93">
        <v>1.5797335420088423</v>
      </c>
      <c r="K43" s="94">
        <v>40</v>
      </c>
      <c r="M43" t="s">
        <v>78</v>
      </c>
      <c r="N43" s="92">
        <v>-0.20340056246100469</v>
      </c>
      <c r="O43">
        <v>40</v>
      </c>
      <c r="Q43" t="s">
        <v>39</v>
      </c>
      <c r="R43" s="93">
        <v>0.38999706656884059</v>
      </c>
      <c r="S43" s="97">
        <v>40</v>
      </c>
    </row>
    <row r="44" spans="1:19" x14ac:dyDescent="0.25">
      <c r="A44" t="s">
        <v>46</v>
      </c>
      <c r="B44" s="42">
        <v>2.411153892218306</v>
      </c>
      <c r="C44">
        <v>41</v>
      </c>
      <c r="E44" t="s">
        <v>148</v>
      </c>
      <c r="F44" s="92">
        <v>0.19767280547775212</v>
      </c>
      <c r="G44">
        <v>41</v>
      </c>
      <c r="I44" t="s">
        <v>61</v>
      </c>
      <c r="J44" s="93">
        <v>1.5701656836704112</v>
      </c>
      <c r="K44" s="94">
        <v>41</v>
      </c>
      <c r="M44" t="s">
        <v>233</v>
      </c>
      <c r="N44" s="92">
        <v>-0.20340056246100469</v>
      </c>
      <c r="O44">
        <v>41</v>
      </c>
      <c r="Q44" t="s">
        <v>96</v>
      </c>
      <c r="R44" s="93">
        <v>0.33642406055029517</v>
      </c>
      <c r="S44" s="97">
        <v>41</v>
      </c>
    </row>
    <row r="45" spans="1:19" x14ac:dyDescent="0.25">
      <c r="A45" t="s">
        <v>274</v>
      </c>
      <c r="B45" s="42">
        <v>2.3854195105216807</v>
      </c>
      <c r="C45">
        <v>42</v>
      </c>
      <c r="E45" t="s">
        <v>213</v>
      </c>
      <c r="F45" s="92">
        <v>0.19767280547775212</v>
      </c>
      <c r="G45">
        <v>42</v>
      </c>
      <c r="I45" t="s">
        <v>522</v>
      </c>
      <c r="J45" s="93">
        <v>1.5605978253319819</v>
      </c>
      <c r="K45" s="94">
        <v>42</v>
      </c>
      <c r="M45" t="s">
        <v>442</v>
      </c>
      <c r="N45" s="92">
        <v>-0.20340056246100469</v>
      </c>
      <c r="O45">
        <v>42</v>
      </c>
      <c r="Q45" t="s">
        <v>67</v>
      </c>
      <c r="R45" s="93">
        <v>0.33642406055029517</v>
      </c>
      <c r="S45" s="97">
        <v>42</v>
      </c>
    </row>
    <row r="46" spans="1:19" x14ac:dyDescent="0.25">
      <c r="A46" t="s">
        <v>78</v>
      </c>
      <c r="B46" s="42">
        <v>2.2346816819011961</v>
      </c>
      <c r="C46">
        <v>43</v>
      </c>
      <c r="E46" t="s">
        <v>512</v>
      </c>
      <c r="F46" s="92">
        <v>0.19767280547775212</v>
      </c>
      <c r="G46">
        <v>43</v>
      </c>
      <c r="I46" t="s">
        <v>240</v>
      </c>
      <c r="J46" s="93">
        <v>1.4807307919970805</v>
      </c>
      <c r="K46" s="94">
        <v>43</v>
      </c>
      <c r="M46" t="s">
        <v>530</v>
      </c>
      <c r="N46" s="92">
        <v>-0.20340056246100469</v>
      </c>
      <c r="O46">
        <v>43</v>
      </c>
      <c r="Q46" t="s">
        <v>37</v>
      </c>
      <c r="R46" s="93">
        <v>0.28285105453174975</v>
      </c>
      <c r="S46" s="97">
        <v>43</v>
      </c>
    </row>
    <row r="47" spans="1:19" x14ac:dyDescent="0.25">
      <c r="A47" t="s">
        <v>13</v>
      </c>
      <c r="B47" s="42">
        <v>2.1574785368113192</v>
      </c>
      <c r="C47">
        <v>44</v>
      </c>
      <c r="E47" t="s">
        <v>262</v>
      </c>
      <c r="F47" s="92">
        <v>0.19767280547775212</v>
      </c>
      <c r="G47">
        <v>44</v>
      </c>
      <c r="I47" t="s">
        <v>26</v>
      </c>
      <c r="J47" s="93">
        <v>1.3688360170194258</v>
      </c>
      <c r="K47" s="94">
        <v>44</v>
      </c>
      <c r="M47" t="s">
        <v>481</v>
      </c>
      <c r="N47" s="92">
        <v>-0.20340056246100469</v>
      </c>
      <c r="O47">
        <v>44</v>
      </c>
      <c r="Q47" t="s">
        <v>135</v>
      </c>
      <c r="R47" s="93">
        <v>0.22927804851320444</v>
      </c>
      <c r="S47" s="97">
        <v>44</v>
      </c>
    </row>
    <row r="48" spans="1:19" x14ac:dyDescent="0.25">
      <c r="A48" t="s">
        <v>232</v>
      </c>
      <c r="B48" s="42">
        <v>2.09497681334939</v>
      </c>
      <c r="C48">
        <v>45</v>
      </c>
      <c r="E48" t="s">
        <v>228</v>
      </c>
      <c r="F48" s="92">
        <v>0.19767280547775212</v>
      </c>
      <c r="G48">
        <v>45</v>
      </c>
      <c r="I48" t="s">
        <v>81</v>
      </c>
      <c r="J48" s="93">
        <v>1.2506975503308058</v>
      </c>
      <c r="K48" s="94">
        <v>45</v>
      </c>
      <c r="M48" t="s">
        <v>501</v>
      </c>
      <c r="N48" s="92">
        <v>-0.20340056246100469</v>
      </c>
      <c r="O48">
        <v>45</v>
      </c>
      <c r="Q48" t="s">
        <v>10</v>
      </c>
      <c r="R48" s="93">
        <v>0.2113909341608422</v>
      </c>
      <c r="S48" s="97">
        <v>45</v>
      </c>
    </row>
    <row r="49" spans="1:19" x14ac:dyDescent="0.25">
      <c r="A49" t="s">
        <v>200</v>
      </c>
      <c r="B49" s="42">
        <v>1.7273309710872224</v>
      </c>
      <c r="C49">
        <v>46</v>
      </c>
      <c r="E49" t="s">
        <v>191</v>
      </c>
      <c r="F49" s="92">
        <v>0.1138838570378149</v>
      </c>
      <c r="G49">
        <v>46</v>
      </c>
      <c r="I49" t="s">
        <v>192</v>
      </c>
      <c r="J49" s="93">
        <v>1.1899662336727639</v>
      </c>
      <c r="K49" s="94">
        <v>46</v>
      </c>
      <c r="M49" t="s">
        <v>35</v>
      </c>
      <c r="N49" s="92">
        <v>-0.20340056246100469</v>
      </c>
      <c r="O49">
        <v>46</v>
      </c>
      <c r="Q49" t="s">
        <v>114</v>
      </c>
      <c r="R49" s="93">
        <v>0.12213203647611359</v>
      </c>
      <c r="S49" s="97">
        <v>46</v>
      </c>
    </row>
    <row r="50" spans="1:19" x14ac:dyDescent="0.25">
      <c r="A50" t="s">
        <v>279</v>
      </c>
      <c r="B50" s="42">
        <v>1.6611607860660236</v>
      </c>
      <c r="C50">
        <v>47</v>
      </c>
      <c r="E50" t="s">
        <v>199</v>
      </c>
      <c r="F50" s="92">
        <v>0.10113295279221646</v>
      </c>
      <c r="G50">
        <v>47</v>
      </c>
      <c r="I50" t="s">
        <v>225</v>
      </c>
      <c r="J50" s="93">
        <v>1.1005313419994325</v>
      </c>
      <c r="K50" s="94">
        <v>47</v>
      </c>
      <c r="M50" t="s">
        <v>185</v>
      </c>
      <c r="N50" s="92">
        <v>-0.20340056246100469</v>
      </c>
      <c r="O50">
        <v>47</v>
      </c>
      <c r="Q50" t="s">
        <v>51</v>
      </c>
      <c r="R50" s="93">
        <v>1.498602443902286E-2</v>
      </c>
      <c r="S50" s="97">
        <v>47</v>
      </c>
    </row>
    <row r="51" spans="1:19" x14ac:dyDescent="0.25">
      <c r="A51" t="s">
        <v>202</v>
      </c>
      <c r="B51" s="42">
        <v>1.5765931424667381</v>
      </c>
      <c r="C51">
        <v>48</v>
      </c>
      <c r="E51" t="s">
        <v>64</v>
      </c>
      <c r="F51" s="92">
        <v>4.2845812843475439E-2</v>
      </c>
      <c r="G51">
        <v>48</v>
      </c>
      <c r="I51" t="s">
        <v>41</v>
      </c>
      <c r="J51" s="93">
        <v>0.97906870868334828</v>
      </c>
      <c r="K51" s="94">
        <v>48</v>
      </c>
      <c r="M51" t="s">
        <v>263</v>
      </c>
      <c r="N51" s="92">
        <v>-0.20340056246100469</v>
      </c>
      <c r="O51">
        <v>48</v>
      </c>
      <c r="Q51" t="s">
        <v>79</v>
      </c>
      <c r="R51" s="93">
        <v>-2.901089913339483E-3</v>
      </c>
      <c r="S51" s="97">
        <v>48</v>
      </c>
    </row>
    <row r="52" spans="1:19" x14ac:dyDescent="0.25">
      <c r="A52" t="s">
        <v>74</v>
      </c>
      <c r="B52" s="42">
        <v>1.5765931424667381</v>
      </c>
      <c r="C52">
        <v>49</v>
      </c>
      <c r="E52" t="s">
        <v>39</v>
      </c>
      <c r="F52" s="92">
        <v>4.2845812843475439E-2</v>
      </c>
      <c r="G52">
        <v>49</v>
      </c>
      <c r="I52" t="s">
        <v>447</v>
      </c>
      <c r="J52" s="93">
        <v>0.71076403366335494</v>
      </c>
      <c r="K52" s="94">
        <v>49</v>
      </c>
      <c r="M52" t="s">
        <v>202</v>
      </c>
      <c r="N52" s="92">
        <v>-0.20340056246100469</v>
      </c>
      <c r="O52">
        <v>49</v>
      </c>
      <c r="Q52" s="78" t="s">
        <v>13</v>
      </c>
      <c r="R52" s="98">
        <v>-3.8586981579522561E-2</v>
      </c>
      <c r="S52" s="99">
        <v>49</v>
      </c>
    </row>
    <row r="53" spans="1:19" x14ac:dyDescent="0.25">
      <c r="A53" t="s">
        <v>35</v>
      </c>
      <c r="B53" s="42">
        <v>1.5508587607701125</v>
      </c>
      <c r="C53">
        <v>50</v>
      </c>
      <c r="E53" t="s">
        <v>232</v>
      </c>
      <c r="F53" s="92">
        <v>-0.12473208403639902</v>
      </c>
      <c r="G53">
        <v>50</v>
      </c>
      <c r="I53" t="s">
        <v>94</v>
      </c>
      <c r="J53" s="93">
        <v>0.49029865033551001</v>
      </c>
      <c r="K53" s="94">
        <v>50</v>
      </c>
      <c r="M53" t="s">
        <v>240</v>
      </c>
      <c r="N53" s="92">
        <v>-0.20340056246100469</v>
      </c>
      <c r="O53">
        <v>50</v>
      </c>
      <c r="Q53" s="78" t="s">
        <v>501</v>
      </c>
      <c r="R53" s="98">
        <v>-0.14573299361661318</v>
      </c>
      <c r="S53" s="99">
        <v>50</v>
      </c>
    </row>
    <row r="54" spans="1:19" x14ac:dyDescent="0.25">
      <c r="A54" t="s">
        <v>220</v>
      </c>
      <c r="B54" s="42">
        <v>1.4883570373081831</v>
      </c>
      <c r="C54">
        <v>51</v>
      </c>
      <c r="E54" t="s">
        <v>145</v>
      </c>
      <c r="F54" s="92">
        <v>-0.26680817242507793</v>
      </c>
      <c r="G54">
        <v>51</v>
      </c>
      <c r="I54" t="s">
        <v>37</v>
      </c>
      <c r="J54" s="93">
        <v>0.49029865033551001</v>
      </c>
      <c r="K54" s="94">
        <v>51</v>
      </c>
      <c r="M54" t="s">
        <v>146</v>
      </c>
      <c r="N54" s="92">
        <v>-0.20340056246100469</v>
      </c>
      <c r="O54">
        <v>51</v>
      </c>
      <c r="Q54" s="78" t="s">
        <v>197</v>
      </c>
      <c r="R54" s="98">
        <v>-0.14582133065515457</v>
      </c>
      <c r="S54" s="99">
        <v>51</v>
      </c>
    </row>
    <row r="55" spans="1:19" x14ac:dyDescent="0.25">
      <c r="A55" t="s">
        <v>15</v>
      </c>
      <c r="B55" s="42">
        <v>1.422186852286984</v>
      </c>
      <c r="C55">
        <v>52</v>
      </c>
      <c r="E55" t="s">
        <v>235</v>
      </c>
      <c r="F55" s="92">
        <v>-0.26680817242507793</v>
      </c>
      <c r="G55">
        <v>52</v>
      </c>
      <c r="I55" t="s">
        <v>149</v>
      </c>
      <c r="J55" s="93">
        <v>0.41999947533903814</v>
      </c>
      <c r="K55" s="94">
        <v>52</v>
      </c>
      <c r="M55" t="s">
        <v>207</v>
      </c>
      <c r="N55" s="92">
        <v>-0.20340056246100469</v>
      </c>
      <c r="O55">
        <v>52</v>
      </c>
      <c r="Q55" s="78" t="s">
        <v>123</v>
      </c>
      <c r="R55" s="98">
        <v>-0.16362010796897586</v>
      </c>
      <c r="S55" s="99">
        <v>52</v>
      </c>
    </row>
    <row r="56" spans="1:19" x14ac:dyDescent="0.25">
      <c r="A56" t="s">
        <v>443</v>
      </c>
      <c r="B56" s="42">
        <v>1.3743865504530024</v>
      </c>
      <c r="C56">
        <v>53</v>
      </c>
      <c r="E56" t="s">
        <v>19</v>
      </c>
      <c r="F56" s="92">
        <v>-0.36334802511061337</v>
      </c>
      <c r="G56">
        <v>53</v>
      </c>
      <c r="I56" t="s">
        <v>499</v>
      </c>
      <c r="J56" s="93">
        <v>0.25069755033080576</v>
      </c>
      <c r="K56" s="94">
        <v>53</v>
      </c>
      <c r="M56" t="s">
        <v>192</v>
      </c>
      <c r="N56" s="92">
        <v>-0.20340056246100469</v>
      </c>
      <c r="O56">
        <v>53</v>
      </c>
      <c r="Q56" s="78" t="s">
        <v>41</v>
      </c>
      <c r="R56" s="98">
        <v>-0.30645201167224956</v>
      </c>
      <c r="S56" s="99">
        <v>53</v>
      </c>
    </row>
    <row r="57" spans="1:19" x14ac:dyDescent="0.25">
      <c r="A57" t="s">
        <v>148</v>
      </c>
      <c r="B57" s="42">
        <v>1.3743865504530024</v>
      </c>
      <c r="C57">
        <v>54</v>
      </c>
      <c r="E57" t="s">
        <v>87</v>
      </c>
      <c r="F57" s="92">
        <v>-0.38884983360181025</v>
      </c>
      <c r="G57">
        <v>54</v>
      </c>
      <c r="I57" t="s">
        <v>142</v>
      </c>
      <c r="J57" s="93">
        <v>0.25069755033080576</v>
      </c>
      <c r="K57" s="94">
        <v>54</v>
      </c>
      <c r="M57" t="s">
        <v>156</v>
      </c>
      <c r="N57" s="92">
        <v>-0.20340056246100469</v>
      </c>
      <c r="O57">
        <v>54</v>
      </c>
      <c r="Q57" s="78" t="s">
        <v>534</v>
      </c>
      <c r="R57" s="98">
        <v>-0.39571090935697789</v>
      </c>
      <c r="S57" s="99">
        <v>54</v>
      </c>
    </row>
    <row r="58" spans="1:19" x14ac:dyDescent="0.25">
      <c r="A58" t="s">
        <v>213</v>
      </c>
      <c r="B58" s="42">
        <v>1.3743865504530024</v>
      </c>
      <c r="C58">
        <v>55</v>
      </c>
      <c r="E58" t="s">
        <v>37</v>
      </c>
      <c r="F58" s="92">
        <v>-0.57646215769363174</v>
      </c>
      <c r="G58">
        <v>55</v>
      </c>
      <c r="I58" t="s">
        <v>15</v>
      </c>
      <c r="J58" s="93">
        <v>0.18039837533433412</v>
      </c>
      <c r="K58" s="94">
        <v>55</v>
      </c>
      <c r="M58" t="s">
        <v>518</v>
      </c>
      <c r="N58" s="92">
        <v>-0.20340056246100469</v>
      </c>
      <c r="O58">
        <v>55</v>
      </c>
      <c r="Q58" s="78" t="s">
        <v>27</v>
      </c>
      <c r="R58" s="98">
        <v>-0.39571090935697789</v>
      </c>
      <c r="S58" s="99">
        <v>55</v>
      </c>
    </row>
    <row r="59" spans="1:19" x14ac:dyDescent="0.25">
      <c r="A59" t="s">
        <v>94</v>
      </c>
      <c r="B59" s="42">
        <v>1.2971834053631257</v>
      </c>
      <c r="C59">
        <v>56</v>
      </c>
      <c r="E59" t="s">
        <v>92</v>
      </c>
      <c r="F59" s="92">
        <v>-0.57646215769363174</v>
      </c>
      <c r="G59">
        <v>56</v>
      </c>
      <c r="I59" t="s">
        <v>279</v>
      </c>
      <c r="J59" s="93">
        <v>0.10053134199943248</v>
      </c>
      <c r="K59" s="94">
        <v>56</v>
      </c>
      <c r="M59" t="s">
        <v>97</v>
      </c>
      <c r="N59" s="92">
        <v>-0.20340056246100469</v>
      </c>
      <c r="O59">
        <v>56</v>
      </c>
      <c r="Q59" s="78" t="s">
        <v>88</v>
      </c>
      <c r="R59" s="98">
        <v>-0.39571090935697789</v>
      </c>
      <c r="S59" s="99">
        <v>56</v>
      </c>
    </row>
    <row r="60" spans="1:19" x14ac:dyDescent="0.25">
      <c r="A60" t="s">
        <v>444</v>
      </c>
      <c r="B60" s="42">
        <v>1.2898464822445845</v>
      </c>
      <c r="C60">
        <v>57</v>
      </c>
      <c r="E60" t="s">
        <v>196</v>
      </c>
      <c r="F60" s="92">
        <v>-0.57646215769363174</v>
      </c>
      <c r="G60">
        <v>57</v>
      </c>
      <c r="I60" t="s">
        <v>233</v>
      </c>
      <c r="J60" s="93">
        <v>3.0232167002960608E-2</v>
      </c>
      <c r="K60" s="94">
        <v>57</v>
      </c>
      <c r="M60" t="s">
        <v>31</v>
      </c>
      <c r="N60" s="92">
        <v>-0.20340056246100469</v>
      </c>
      <c r="O60">
        <v>57</v>
      </c>
      <c r="Q60" s="78" t="s">
        <v>29</v>
      </c>
      <c r="R60" s="98">
        <v>-0.39571090935697789</v>
      </c>
      <c r="S60" s="99">
        <v>57</v>
      </c>
    </row>
    <row r="61" spans="1:19" x14ac:dyDescent="0.25">
      <c r="A61" t="s">
        <v>219</v>
      </c>
      <c r="B61" s="42">
        <v>1.2604160635978219</v>
      </c>
      <c r="C61">
        <v>58</v>
      </c>
      <c r="E61" t="s">
        <v>227</v>
      </c>
      <c r="F61" s="92">
        <v>-0.64750020188797097</v>
      </c>
      <c r="G61">
        <v>58</v>
      </c>
      <c r="I61" s="78" t="s">
        <v>519</v>
      </c>
      <c r="J61" s="93">
        <v>-4.0067007993511261E-2</v>
      </c>
      <c r="K61" s="95">
        <v>58</v>
      </c>
      <c r="M61" t="s">
        <v>71</v>
      </c>
      <c r="N61" s="92">
        <v>-0.20340056246100469</v>
      </c>
      <c r="O61">
        <v>58</v>
      </c>
      <c r="Q61" s="78" t="s">
        <v>92</v>
      </c>
      <c r="R61" s="98">
        <v>-0.39571090935697789</v>
      </c>
      <c r="S61" s="99">
        <v>58</v>
      </c>
    </row>
    <row r="62" spans="1:19" x14ac:dyDescent="0.25">
      <c r="A62" t="s">
        <v>166</v>
      </c>
      <c r="B62" s="42">
        <v>1.2604160635978219</v>
      </c>
      <c r="C62">
        <v>59</v>
      </c>
      <c r="E62" t="s">
        <v>74</v>
      </c>
      <c r="F62" s="92">
        <v>-0.64750020188797097</v>
      </c>
      <c r="G62">
        <v>59</v>
      </c>
      <c r="I62" s="78" t="s">
        <v>202</v>
      </c>
      <c r="J62" s="93">
        <v>-5.9202724670370355E-2</v>
      </c>
      <c r="K62" s="95">
        <v>59</v>
      </c>
      <c r="M62" t="s">
        <v>95</v>
      </c>
      <c r="N62" s="92">
        <v>-0.20340056246100469</v>
      </c>
      <c r="O62">
        <v>59</v>
      </c>
      <c r="Q62" s="78" t="s">
        <v>235</v>
      </c>
      <c r="R62" s="98">
        <v>-0.39571090935697789</v>
      </c>
      <c r="S62" s="99">
        <v>59</v>
      </c>
    </row>
    <row r="63" spans="1:19" x14ac:dyDescent="0.25">
      <c r="A63" t="s">
        <v>445</v>
      </c>
      <c r="B63" s="42">
        <v>1.2604160635978219</v>
      </c>
      <c r="C63">
        <v>60</v>
      </c>
      <c r="E63" t="s">
        <v>150</v>
      </c>
      <c r="F63" s="92">
        <v>-0.64750020188797097</v>
      </c>
      <c r="G63">
        <v>60</v>
      </c>
      <c r="I63" s="78" t="s">
        <v>153</v>
      </c>
      <c r="J63" s="93">
        <v>-5.9202724670370355E-2</v>
      </c>
      <c r="K63" s="95">
        <v>60</v>
      </c>
      <c r="M63" t="s">
        <v>272</v>
      </c>
      <c r="N63" s="92">
        <v>-0.20340056246100469</v>
      </c>
      <c r="O63">
        <v>60</v>
      </c>
      <c r="Q63" s="78" t="s">
        <v>30</v>
      </c>
      <c r="R63" s="98">
        <v>-0.39571090935697789</v>
      </c>
      <c r="S63" s="99">
        <v>60</v>
      </c>
    </row>
    <row r="64" spans="1:19" x14ac:dyDescent="0.25">
      <c r="A64" t="s">
        <v>446</v>
      </c>
      <c r="B64" s="42">
        <v>1.2604160635978219</v>
      </c>
      <c r="C64">
        <v>61</v>
      </c>
      <c r="E64" t="s">
        <v>272</v>
      </c>
      <c r="F64" s="92">
        <v>-0.64750020188797097</v>
      </c>
      <c r="G64">
        <v>61</v>
      </c>
      <c r="I64" s="78" t="s">
        <v>133</v>
      </c>
      <c r="J64" s="93">
        <v>-5.9202724670370355E-2</v>
      </c>
      <c r="K64" s="95">
        <v>61</v>
      </c>
      <c r="M64" t="s">
        <v>261</v>
      </c>
      <c r="N64" s="92">
        <v>-0.20340056246100469</v>
      </c>
      <c r="O64">
        <v>61</v>
      </c>
      <c r="Q64" s="78" t="s">
        <v>94</v>
      </c>
      <c r="R64" s="98">
        <v>-0.39571090935697789</v>
      </c>
      <c r="S64" s="99">
        <v>61</v>
      </c>
    </row>
    <row r="65" spans="1:19" x14ac:dyDescent="0.25">
      <c r="A65" t="s">
        <v>171</v>
      </c>
      <c r="B65" s="42">
        <v>1.2163117987139778</v>
      </c>
      <c r="C65">
        <v>62</v>
      </c>
      <c r="E65" t="s">
        <v>35</v>
      </c>
      <c r="F65" s="92">
        <v>-0.64750020188797097</v>
      </c>
      <c r="G65">
        <v>62</v>
      </c>
      <c r="I65" s="78" t="s">
        <v>157</v>
      </c>
      <c r="J65" s="93">
        <v>-5.9202724670370355E-2</v>
      </c>
      <c r="K65" s="95">
        <v>62</v>
      </c>
      <c r="M65" t="s">
        <v>278</v>
      </c>
      <c r="N65" s="92">
        <v>-0.20340056246100469</v>
      </c>
      <c r="O65">
        <v>62</v>
      </c>
      <c r="Q65" s="78" t="s">
        <v>198</v>
      </c>
      <c r="R65" s="98">
        <v>-0.39571090935697789</v>
      </c>
      <c r="S65" s="99">
        <v>62</v>
      </c>
    </row>
    <row r="66" spans="1:19" x14ac:dyDescent="0.25">
      <c r="A66" t="s">
        <v>29</v>
      </c>
      <c r="B66" s="42">
        <v>1.1942458785766226</v>
      </c>
      <c r="C66">
        <v>63</v>
      </c>
      <c r="E66" t="s">
        <v>207</v>
      </c>
      <c r="F66" s="92">
        <v>-0.64750020188797097</v>
      </c>
      <c r="G66">
        <v>63</v>
      </c>
      <c r="I66" s="78" t="s">
        <v>508</v>
      </c>
      <c r="J66" s="93">
        <v>-5.9202724670370355E-2</v>
      </c>
      <c r="K66" s="95">
        <v>63</v>
      </c>
      <c r="M66" t="s">
        <v>444</v>
      </c>
      <c r="N66" s="92">
        <v>-0.28527832068917203</v>
      </c>
      <c r="O66">
        <v>63</v>
      </c>
      <c r="Q66" s="78" t="s">
        <v>212</v>
      </c>
      <c r="R66" s="98">
        <v>-0.39571090935697789</v>
      </c>
      <c r="S66" s="99">
        <v>63</v>
      </c>
    </row>
    <row r="67" spans="1:19" x14ac:dyDescent="0.25">
      <c r="A67" t="s">
        <v>60</v>
      </c>
      <c r="B67" s="42">
        <v>1.1574785368113192</v>
      </c>
      <c r="C67">
        <v>64</v>
      </c>
      <c r="E67" t="s">
        <v>477</v>
      </c>
      <c r="F67" s="92">
        <v>-0.64750020188797097</v>
      </c>
      <c r="G67">
        <v>64</v>
      </c>
      <c r="I67" s="78" t="s">
        <v>445</v>
      </c>
      <c r="J67" s="93">
        <v>-5.9202724670370355E-2</v>
      </c>
      <c r="K67" s="95">
        <v>64</v>
      </c>
      <c r="M67" t="s">
        <v>519</v>
      </c>
      <c r="N67" s="92">
        <v>-0.28527832068917203</v>
      </c>
      <c r="O67">
        <v>64</v>
      </c>
      <c r="Q67" s="78" t="s">
        <v>273</v>
      </c>
      <c r="R67" s="98">
        <v>-0.39571090935697789</v>
      </c>
      <c r="S67" s="99">
        <v>64</v>
      </c>
    </row>
    <row r="68" spans="1:19" x14ac:dyDescent="0.25">
      <c r="A68" t="s">
        <v>447</v>
      </c>
      <c r="B68" s="42">
        <v>1.1464455767426411</v>
      </c>
      <c r="C68">
        <v>65</v>
      </c>
      <c r="E68" t="s">
        <v>195</v>
      </c>
      <c r="F68" s="92">
        <v>-0.73128915032790864</v>
      </c>
      <c r="G68">
        <v>65</v>
      </c>
      <c r="I68" s="78" t="s">
        <v>74</v>
      </c>
      <c r="J68" s="93">
        <v>-5.9202724670370355E-2</v>
      </c>
      <c r="K68" s="95">
        <v>65</v>
      </c>
      <c r="M68" t="s">
        <v>60</v>
      </c>
      <c r="N68" s="92">
        <v>-0.28527832068917203</v>
      </c>
      <c r="O68">
        <v>65</v>
      </c>
      <c r="Q68" s="78" t="s">
        <v>28</v>
      </c>
      <c r="R68" s="98">
        <v>-0.39571090935697789</v>
      </c>
      <c r="S68" s="99">
        <v>65</v>
      </c>
    </row>
    <row r="69" spans="1:19" x14ac:dyDescent="0.25">
      <c r="A69" t="s">
        <v>50</v>
      </c>
      <c r="B69" s="42">
        <v>1.1464455767426411</v>
      </c>
      <c r="C69">
        <v>66</v>
      </c>
      <c r="E69" t="s">
        <v>22</v>
      </c>
      <c r="F69" s="92">
        <v>-0.75679095881910463</v>
      </c>
      <c r="G69">
        <v>66</v>
      </c>
      <c r="I69" s="78" t="s">
        <v>440</v>
      </c>
      <c r="J69" s="93">
        <v>-5.9202724670370355E-2</v>
      </c>
      <c r="K69" s="95">
        <v>66</v>
      </c>
      <c r="M69" t="s">
        <v>209</v>
      </c>
      <c r="N69" s="92">
        <v>-0.28527832068917203</v>
      </c>
      <c r="O69">
        <v>66</v>
      </c>
      <c r="Q69" s="78" t="s">
        <v>275</v>
      </c>
      <c r="R69" s="98">
        <v>-0.39571090935697789</v>
      </c>
      <c r="S69" s="99">
        <v>66</v>
      </c>
    </row>
    <row r="70" spans="1:19" x14ac:dyDescent="0.25">
      <c r="A70" t="s">
        <v>150</v>
      </c>
      <c r="B70" s="42">
        <v>1.1207111950460156</v>
      </c>
      <c r="C70">
        <v>67</v>
      </c>
      <c r="E70" t="s">
        <v>281</v>
      </c>
      <c r="F70" s="92">
        <v>-0.80232719452224788</v>
      </c>
      <c r="G70">
        <v>67</v>
      </c>
      <c r="I70" s="78" t="s">
        <v>442</v>
      </c>
      <c r="J70" s="93">
        <v>-5.9202724670370355E-2</v>
      </c>
      <c r="K70" s="95">
        <v>67</v>
      </c>
      <c r="M70" t="s">
        <v>200</v>
      </c>
      <c r="N70" s="92">
        <v>-0.28527832068917203</v>
      </c>
      <c r="O70">
        <v>67</v>
      </c>
      <c r="Q70" s="78" t="s">
        <v>139</v>
      </c>
      <c r="R70" s="98">
        <v>-0.39571090935697789</v>
      </c>
      <c r="S70" s="99">
        <v>67</v>
      </c>
    </row>
    <row r="71" spans="1:19" x14ac:dyDescent="0.25">
      <c r="A71" t="s">
        <v>164</v>
      </c>
      <c r="B71" s="42">
        <v>1.0324750898874606</v>
      </c>
      <c r="C71">
        <v>68</v>
      </c>
      <c r="E71" t="s">
        <v>26</v>
      </c>
      <c r="F71" s="92">
        <v>-0.80232719452224788</v>
      </c>
      <c r="G71">
        <v>68</v>
      </c>
      <c r="I71" s="78" t="s">
        <v>92</v>
      </c>
      <c r="J71" s="93">
        <v>-0.12950189966684222</v>
      </c>
      <c r="K71" s="95">
        <v>68</v>
      </c>
      <c r="M71" t="s">
        <v>81</v>
      </c>
      <c r="N71" s="92">
        <v>-0.28527832068917203</v>
      </c>
      <c r="O71">
        <v>68</v>
      </c>
      <c r="Q71" s="78" t="s">
        <v>214</v>
      </c>
      <c r="R71" s="98">
        <v>-0.39571090935697789</v>
      </c>
      <c r="S71" s="99">
        <v>68</v>
      </c>
    </row>
    <row r="72" spans="1:19" x14ac:dyDescent="0.25">
      <c r="A72" t="s">
        <v>448</v>
      </c>
      <c r="B72" s="42">
        <v>0.80453411617709936</v>
      </c>
      <c r="C72">
        <v>69</v>
      </c>
      <c r="E72" t="s">
        <v>220</v>
      </c>
      <c r="F72" s="92">
        <v>-0.80232719452224788</v>
      </c>
      <c r="G72">
        <v>69</v>
      </c>
      <c r="I72" s="78" t="s">
        <v>118</v>
      </c>
      <c r="J72" s="93">
        <v>-0.14239392463273504</v>
      </c>
      <c r="K72" s="95">
        <v>69</v>
      </c>
      <c r="M72" t="s">
        <v>39</v>
      </c>
      <c r="N72" s="92">
        <v>-0.28527832068917203</v>
      </c>
      <c r="O72">
        <v>69</v>
      </c>
      <c r="Q72" s="78" t="s">
        <v>491</v>
      </c>
      <c r="R72" s="98">
        <v>-0.39571090935697789</v>
      </c>
      <c r="S72" s="99">
        <v>69</v>
      </c>
    </row>
    <row r="73" spans="1:19" x14ac:dyDescent="0.25">
      <c r="A73" t="s">
        <v>52</v>
      </c>
      <c r="B73" s="42">
        <v>0.80453411617709936</v>
      </c>
      <c r="C73">
        <v>70</v>
      </c>
      <c r="E73" t="s">
        <v>240</v>
      </c>
      <c r="F73" s="92">
        <v>-0.8861161429621851</v>
      </c>
      <c r="G73">
        <v>70</v>
      </c>
      <c r="I73" s="78" t="s">
        <v>145</v>
      </c>
      <c r="J73" s="93">
        <v>-0.18066535798645411</v>
      </c>
      <c r="K73" s="95">
        <v>70</v>
      </c>
      <c r="M73" t="s">
        <v>30</v>
      </c>
      <c r="N73" s="92">
        <v>-0.28527832068917203</v>
      </c>
      <c r="O73">
        <v>70</v>
      </c>
      <c r="Q73" s="78" t="s">
        <v>454</v>
      </c>
      <c r="R73" s="98">
        <v>-0.39571090935697789</v>
      </c>
      <c r="S73" s="99">
        <v>70</v>
      </c>
    </row>
    <row r="74" spans="1:19" x14ac:dyDescent="0.25">
      <c r="A74" t="s">
        <v>185</v>
      </c>
      <c r="B74" s="42">
        <v>0.80453411617709936</v>
      </c>
      <c r="C74">
        <v>71</v>
      </c>
      <c r="E74" t="s">
        <v>275</v>
      </c>
      <c r="F74" s="92">
        <v>-0.8861161429621851</v>
      </c>
      <c r="G74">
        <v>71</v>
      </c>
      <c r="I74" s="78" t="s">
        <v>22</v>
      </c>
      <c r="J74" s="93">
        <v>-0.19688154957981396</v>
      </c>
      <c r="K74" s="95">
        <v>71</v>
      </c>
      <c r="M74" t="s">
        <v>94</v>
      </c>
      <c r="N74" s="92">
        <v>-0.36715607891733981</v>
      </c>
      <c r="O74">
        <v>71</v>
      </c>
      <c r="Q74" s="78" t="s">
        <v>271</v>
      </c>
      <c r="R74" s="98">
        <v>-0.44928391537552331</v>
      </c>
      <c r="S74" s="99">
        <v>71</v>
      </c>
    </row>
    <row r="75" spans="1:19" x14ac:dyDescent="0.25">
      <c r="A75" t="s">
        <v>449</v>
      </c>
      <c r="B75" s="42">
        <v>0.60232752416336366</v>
      </c>
      <c r="C75">
        <v>72</v>
      </c>
      <c r="E75" t="s">
        <v>79</v>
      </c>
      <c r="F75" s="92">
        <v>-0.95715418715652456</v>
      </c>
      <c r="G75">
        <v>72</v>
      </c>
      <c r="I75" s="78" t="s">
        <v>96</v>
      </c>
      <c r="J75" s="93">
        <v>-0.26053239132135531</v>
      </c>
      <c r="K75" s="95">
        <v>72</v>
      </c>
      <c r="M75" t="s">
        <v>145</v>
      </c>
      <c r="N75" s="92">
        <v>-0.44903383714550671</v>
      </c>
      <c r="O75">
        <v>72</v>
      </c>
      <c r="Q75" s="78" t="s">
        <v>269</v>
      </c>
      <c r="R75" s="98">
        <v>-0.44928391537552331</v>
      </c>
      <c r="S75" s="99">
        <v>72</v>
      </c>
    </row>
    <row r="76" spans="1:19" x14ac:dyDescent="0.25">
      <c r="A76" t="s">
        <v>212</v>
      </c>
      <c r="B76" s="42">
        <v>0.60232752416336366</v>
      </c>
      <c r="C76">
        <v>73</v>
      </c>
      <c r="E76" t="s">
        <v>13</v>
      </c>
      <c r="F76" s="92">
        <v>-0.96990509140212255</v>
      </c>
      <c r="G76">
        <v>73</v>
      </c>
      <c r="I76" s="78" t="s">
        <v>237</v>
      </c>
      <c r="J76" s="93">
        <v>-0.27966810799821573</v>
      </c>
      <c r="K76" s="95">
        <v>73</v>
      </c>
      <c r="M76" t="s">
        <v>282</v>
      </c>
      <c r="N76" s="92">
        <v>-0.44903383714550671</v>
      </c>
      <c r="O76">
        <v>73</v>
      </c>
      <c r="Q76" s="78" t="s">
        <v>230</v>
      </c>
      <c r="R76" s="98">
        <v>-0.44928391537552331</v>
      </c>
      <c r="S76" s="99">
        <v>73</v>
      </c>
    </row>
    <row r="77" spans="1:19" x14ac:dyDescent="0.25">
      <c r="A77" t="s">
        <v>247</v>
      </c>
      <c r="B77" s="42">
        <v>0.60232752416336366</v>
      </c>
      <c r="C77">
        <v>74</v>
      </c>
      <c r="E77" t="s">
        <v>51</v>
      </c>
      <c r="F77" s="92">
        <v>-1.1119811797908015</v>
      </c>
      <c r="G77">
        <v>74</v>
      </c>
      <c r="I77" s="78" t="s">
        <v>50</v>
      </c>
      <c r="J77" s="93">
        <v>-0.28923596633664506</v>
      </c>
      <c r="K77" s="95">
        <v>74</v>
      </c>
      <c r="M77" t="s">
        <v>29</v>
      </c>
      <c r="N77" s="92">
        <v>-0.53091159537367449</v>
      </c>
      <c r="O77">
        <v>74</v>
      </c>
      <c r="Q77" s="78" t="s">
        <v>535</v>
      </c>
      <c r="R77" s="98">
        <v>-0.50285692139406868</v>
      </c>
      <c r="S77" s="99">
        <v>74</v>
      </c>
    </row>
    <row r="78" spans="1:19" x14ac:dyDescent="0.25">
      <c r="A78" t="s">
        <v>450</v>
      </c>
      <c r="B78" s="42">
        <v>0.60232752416336366</v>
      </c>
      <c r="C78">
        <v>75</v>
      </c>
      <c r="E78" t="s">
        <v>30</v>
      </c>
      <c r="F78" s="92">
        <v>-1.1119811797908015</v>
      </c>
      <c r="G78">
        <v>75</v>
      </c>
      <c r="I78" s="78" t="s">
        <v>116</v>
      </c>
      <c r="J78" s="93">
        <v>-0.28923596633664506</v>
      </c>
      <c r="K78" s="95">
        <v>75</v>
      </c>
      <c r="M78" t="s">
        <v>13</v>
      </c>
      <c r="N78" s="92">
        <v>-0.74433944157508836</v>
      </c>
      <c r="O78">
        <v>75</v>
      </c>
      <c r="Q78" s="78" t="s">
        <v>536</v>
      </c>
      <c r="R78" s="98">
        <v>-0.50285692139406868</v>
      </c>
      <c r="S78" s="99">
        <v>75</v>
      </c>
    </row>
    <row r="79" spans="1:19" x14ac:dyDescent="0.25">
      <c r="A79" t="s">
        <v>214</v>
      </c>
      <c r="B79" s="42">
        <v>0.60232752416336366</v>
      </c>
      <c r="C79">
        <v>76</v>
      </c>
      <c r="E79" t="s">
        <v>71</v>
      </c>
      <c r="F79" s="92">
        <v>-1.2668081724250779</v>
      </c>
      <c r="G79">
        <v>76</v>
      </c>
      <c r="I79" s="78" t="s">
        <v>448</v>
      </c>
      <c r="J79" s="93">
        <v>-0.28923596633664506</v>
      </c>
      <c r="K79" s="95">
        <v>76</v>
      </c>
      <c r="M79" t="s">
        <v>72</v>
      </c>
      <c r="N79" s="92">
        <v>-0.74433944157508836</v>
      </c>
      <c r="O79">
        <v>76</v>
      </c>
      <c r="Q79" s="78" t="s">
        <v>274</v>
      </c>
      <c r="R79" s="98">
        <v>-0.50285692139406868</v>
      </c>
      <c r="S79" s="99">
        <v>76</v>
      </c>
    </row>
    <row r="80" spans="1:19" x14ac:dyDescent="0.25">
      <c r="A80" t="s">
        <v>451</v>
      </c>
      <c r="B80" s="42">
        <v>0.60232752416336366</v>
      </c>
      <c r="C80">
        <v>77</v>
      </c>
      <c r="E80" t="s">
        <v>46</v>
      </c>
      <c r="F80" s="92">
        <v>-1.2668081724250779</v>
      </c>
      <c r="G80">
        <v>77</v>
      </c>
      <c r="I80" s="78" t="s">
        <v>515</v>
      </c>
      <c r="J80" s="93">
        <v>-0.28923596633664506</v>
      </c>
      <c r="K80" s="95">
        <v>77</v>
      </c>
      <c r="M80" t="s">
        <v>51</v>
      </c>
      <c r="N80" s="92">
        <v>-0.74433944157508836</v>
      </c>
      <c r="O80">
        <v>77</v>
      </c>
      <c r="Q80" s="78" t="s">
        <v>9</v>
      </c>
      <c r="R80" s="98">
        <v>-0.50285692139406868</v>
      </c>
      <c r="S80" s="99">
        <v>77</v>
      </c>
    </row>
    <row r="81" spans="1:19" x14ac:dyDescent="0.25">
      <c r="A81" t="s">
        <v>154</v>
      </c>
      <c r="B81" s="42">
        <v>0.55085876077011253</v>
      </c>
      <c r="C81">
        <v>78</v>
      </c>
      <c r="E81" t="s">
        <v>155</v>
      </c>
      <c r="F81" s="92">
        <v>-1.2668081724250779</v>
      </c>
      <c r="G81">
        <v>78</v>
      </c>
      <c r="I81" s="78" t="s">
        <v>527</v>
      </c>
      <c r="J81" s="93">
        <v>-0.28923596633664506</v>
      </c>
      <c r="K81" s="95">
        <v>78</v>
      </c>
      <c r="M81" t="s">
        <v>204</v>
      </c>
      <c r="N81" s="92">
        <v>-0.74433944157508836</v>
      </c>
      <c r="O81">
        <v>78</v>
      </c>
      <c r="Q81" s="78" t="s">
        <v>17</v>
      </c>
      <c r="R81" s="98">
        <v>-0.50285692139406868</v>
      </c>
      <c r="S81" s="99">
        <v>78</v>
      </c>
    </row>
    <row r="82" spans="1:19" x14ac:dyDescent="0.25">
      <c r="A82" t="s">
        <v>235</v>
      </c>
      <c r="B82" s="42">
        <v>0.49938999737686096</v>
      </c>
      <c r="C82">
        <v>79</v>
      </c>
      <c r="E82" t="s">
        <v>225</v>
      </c>
      <c r="F82" s="92">
        <v>-1.4216351650593548</v>
      </c>
      <c r="G82">
        <v>79</v>
      </c>
      <c r="I82" s="78" t="s">
        <v>252</v>
      </c>
      <c r="J82" s="93">
        <v>-0.35953514133311693</v>
      </c>
      <c r="K82" s="95">
        <v>79</v>
      </c>
      <c r="M82" t="s">
        <v>241</v>
      </c>
      <c r="N82" s="92">
        <v>-0.74433944157508836</v>
      </c>
      <c r="O82">
        <v>79</v>
      </c>
      <c r="Q82" s="78" t="s">
        <v>95</v>
      </c>
      <c r="R82" s="98">
        <v>-0.50285692139406868</v>
      </c>
      <c r="S82" s="99">
        <v>79</v>
      </c>
    </row>
    <row r="83" spans="1:19" x14ac:dyDescent="0.25">
      <c r="A83" t="s">
        <v>452</v>
      </c>
      <c r="B83" s="42">
        <v>0.48835703730818314</v>
      </c>
      <c r="C83">
        <v>80</v>
      </c>
      <c r="E83" t="s">
        <v>241</v>
      </c>
      <c r="F83" s="92">
        <v>-1.4216351650593548</v>
      </c>
      <c r="G83">
        <v>80</v>
      </c>
      <c r="I83" s="78" t="s">
        <v>270</v>
      </c>
      <c r="J83" s="93">
        <v>-0.43940217466801812</v>
      </c>
      <c r="K83" s="95">
        <v>80</v>
      </c>
      <c r="M83" t="s">
        <v>277</v>
      </c>
      <c r="N83" s="92">
        <v>-0.74433944157508836</v>
      </c>
      <c r="O83">
        <v>80</v>
      </c>
      <c r="Q83" s="78" t="s">
        <v>278</v>
      </c>
      <c r="R83" s="98">
        <v>-0.50285692139406868</v>
      </c>
      <c r="S83" s="99">
        <v>80</v>
      </c>
    </row>
    <row r="84" spans="1:19" x14ac:dyDescent="0.25">
      <c r="A84" t="s">
        <v>453</v>
      </c>
      <c r="B84" s="42">
        <v>0.48835703730818314</v>
      </c>
      <c r="C84">
        <v>81</v>
      </c>
      <c r="E84" t="s">
        <v>41</v>
      </c>
      <c r="F84" s="92">
        <v>-1.4216351650593548</v>
      </c>
      <c r="G84">
        <v>81</v>
      </c>
      <c r="I84" s="78" t="s">
        <v>78</v>
      </c>
      <c r="J84" s="93">
        <v>-0.51926920800291954</v>
      </c>
      <c r="K84" s="95">
        <v>81</v>
      </c>
      <c r="M84" t="s">
        <v>84</v>
      </c>
      <c r="N84" s="92">
        <v>-0.74433944157508836</v>
      </c>
      <c r="O84">
        <v>81</v>
      </c>
      <c r="Q84" s="78" t="s">
        <v>93</v>
      </c>
      <c r="R84" s="98">
        <v>-0.50285692139406868</v>
      </c>
      <c r="S84" s="99">
        <v>81</v>
      </c>
    </row>
    <row r="85" spans="1:19" x14ac:dyDescent="0.25">
      <c r="A85" t="s">
        <v>281</v>
      </c>
      <c r="B85" s="42">
        <v>0.46262265561155758</v>
      </c>
      <c r="C85">
        <v>82</v>
      </c>
      <c r="E85" t="s">
        <v>53</v>
      </c>
      <c r="F85" s="92">
        <v>-1.647500201887971</v>
      </c>
      <c r="G85">
        <v>82</v>
      </c>
      <c r="I85" s="78" t="s">
        <v>126</v>
      </c>
      <c r="J85" s="93">
        <v>-0.51926920800291954</v>
      </c>
      <c r="K85" s="95">
        <v>82</v>
      </c>
      <c r="M85" t="s">
        <v>92</v>
      </c>
      <c r="N85" s="92">
        <v>-0.82621719980325592</v>
      </c>
      <c r="O85">
        <v>82</v>
      </c>
      <c r="Q85" s="78" t="s">
        <v>165</v>
      </c>
      <c r="R85" s="98">
        <v>-0.50285692139406868</v>
      </c>
      <c r="S85" s="99">
        <v>82</v>
      </c>
    </row>
    <row r="86" spans="1:19" x14ac:dyDescent="0.25">
      <c r="A86" t="s">
        <v>30</v>
      </c>
      <c r="B86" s="42">
        <v>0.42218685228698405</v>
      </c>
      <c r="C86">
        <v>83</v>
      </c>
      <c r="E86" t="s">
        <v>453</v>
      </c>
      <c r="F86" s="92">
        <v>-1.647500201887971</v>
      </c>
      <c r="G86">
        <v>83</v>
      </c>
      <c r="I86" s="78" t="s">
        <v>148</v>
      </c>
      <c r="J86" s="93">
        <v>-0.51926920800291954</v>
      </c>
      <c r="K86" s="95">
        <v>83</v>
      </c>
      <c r="M86" t="s">
        <v>279</v>
      </c>
      <c r="N86" s="92">
        <v>-0.82621719980325592</v>
      </c>
      <c r="O86">
        <v>83</v>
      </c>
      <c r="Q86" s="78" t="s">
        <v>267</v>
      </c>
      <c r="R86" s="98">
        <v>-0.52074403574643124</v>
      </c>
      <c r="S86" s="99">
        <v>83</v>
      </c>
    </row>
    <row r="87" spans="1:19" x14ac:dyDescent="0.25">
      <c r="A87" t="s">
        <v>269</v>
      </c>
      <c r="B87" s="42">
        <v>0.3743865504530024</v>
      </c>
      <c r="C87">
        <v>84</v>
      </c>
      <c r="E87" t="s">
        <v>454</v>
      </c>
      <c r="F87" s="92">
        <v>-1.647500201887971</v>
      </c>
      <c r="G87">
        <v>84</v>
      </c>
      <c r="I87" s="78" t="s">
        <v>268</v>
      </c>
      <c r="J87" s="93">
        <v>-0.58956838299939118</v>
      </c>
      <c r="K87" s="95">
        <v>84</v>
      </c>
      <c r="M87" t="s">
        <v>510</v>
      </c>
      <c r="N87" s="92">
        <v>-0.90809495803142326</v>
      </c>
      <c r="O87">
        <v>84</v>
      </c>
      <c r="Q87" s="78" t="s">
        <v>11</v>
      </c>
      <c r="R87" s="98">
        <v>-0.5564299274126141</v>
      </c>
      <c r="S87" s="99">
        <v>84</v>
      </c>
    </row>
    <row r="88" spans="1:19" x14ac:dyDescent="0.25">
      <c r="A88" t="s">
        <v>454</v>
      </c>
      <c r="B88" s="42">
        <v>0.3743865504530024</v>
      </c>
      <c r="C88">
        <v>85</v>
      </c>
      <c r="E88" t="s">
        <v>524</v>
      </c>
      <c r="F88" s="92">
        <v>-1.647500201887971</v>
      </c>
      <c r="G88">
        <v>85</v>
      </c>
      <c r="I88" s="78" t="s">
        <v>29</v>
      </c>
      <c r="J88" s="93">
        <v>-0.73973459133076425</v>
      </c>
      <c r="K88" s="95">
        <v>85</v>
      </c>
      <c r="M88" t="s">
        <v>18</v>
      </c>
      <c r="N88" s="92">
        <v>-0.98724434221870183</v>
      </c>
      <c r="O88">
        <v>85</v>
      </c>
      <c r="Q88" s="78" t="s">
        <v>196</v>
      </c>
      <c r="R88" s="98">
        <v>-0.5564299274126141</v>
      </c>
      <c r="S88" s="99">
        <v>85</v>
      </c>
    </row>
    <row r="89" spans="1:19" x14ac:dyDescent="0.25">
      <c r="A89" t="s">
        <v>198</v>
      </c>
      <c r="B89" s="42">
        <v>0.26041606359782188</v>
      </c>
      <c r="C89">
        <v>86</v>
      </c>
      <c r="E89" t="s">
        <v>455</v>
      </c>
      <c r="F89" s="92">
        <v>-1.647500201887971</v>
      </c>
      <c r="G89">
        <v>86</v>
      </c>
      <c r="I89" s="78" t="s">
        <v>276</v>
      </c>
      <c r="J89" s="93">
        <v>-0.74930244966919424</v>
      </c>
      <c r="K89" s="95">
        <v>86</v>
      </c>
      <c r="M89" t="s">
        <v>280</v>
      </c>
      <c r="N89" s="92">
        <v>-0.98997271625959105</v>
      </c>
      <c r="O89">
        <v>86</v>
      </c>
      <c r="Q89" s="78" t="s">
        <v>537</v>
      </c>
      <c r="R89" s="98">
        <v>-0.5564299274126141</v>
      </c>
      <c r="S89" s="99">
        <v>86</v>
      </c>
    </row>
    <row r="90" spans="1:19" x14ac:dyDescent="0.25">
      <c r="A90" t="s">
        <v>455</v>
      </c>
      <c r="B90" s="42">
        <v>0.26041606359782188</v>
      </c>
      <c r="C90">
        <v>87</v>
      </c>
      <c r="E90" t="s">
        <v>202</v>
      </c>
      <c r="F90" s="92">
        <v>-1.647500201887971</v>
      </c>
      <c r="G90">
        <v>87</v>
      </c>
      <c r="I90" s="78" t="s">
        <v>169</v>
      </c>
      <c r="J90" s="93">
        <v>-0.74930244966919424</v>
      </c>
      <c r="K90" s="95">
        <v>87</v>
      </c>
      <c r="M90" t="s">
        <v>118</v>
      </c>
      <c r="N90" s="92">
        <v>-1.1537282327159257</v>
      </c>
      <c r="O90">
        <v>87</v>
      </c>
      <c r="Q90" s="78" t="s">
        <v>231</v>
      </c>
      <c r="R90" s="98">
        <v>-0.5564299274126141</v>
      </c>
      <c r="S90" s="99">
        <v>87</v>
      </c>
    </row>
    <row r="91" spans="1:19" x14ac:dyDescent="0.25">
      <c r="A91" t="s">
        <v>230</v>
      </c>
      <c r="B91" s="42">
        <v>0.23468168190119609</v>
      </c>
      <c r="C91">
        <v>88</v>
      </c>
      <c r="E91" t="s">
        <v>84</v>
      </c>
      <c r="F91" s="92">
        <v>-1.647500201887971</v>
      </c>
      <c r="G91">
        <v>88</v>
      </c>
      <c r="I91" s="78" t="s">
        <v>281</v>
      </c>
      <c r="J91" s="93">
        <v>-0.74930244966919424</v>
      </c>
      <c r="K91" s="95">
        <v>88</v>
      </c>
      <c r="M91" t="s">
        <v>232</v>
      </c>
      <c r="N91" s="92">
        <v>-1.285278320689172</v>
      </c>
      <c r="O91">
        <v>88</v>
      </c>
      <c r="Q91" s="78" t="s">
        <v>191</v>
      </c>
      <c r="R91" s="98">
        <v>-0.5564299274126141</v>
      </c>
      <c r="S91" s="99">
        <v>88</v>
      </c>
    </row>
    <row r="92" spans="1:19" x14ac:dyDescent="0.25">
      <c r="A92" t="s">
        <v>456</v>
      </c>
      <c r="B92" s="42">
        <v>0.14644557674264114</v>
      </c>
      <c r="C92">
        <v>89</v>
      </c>
      <c r="E92" t="s">
        <v>69</v>
      </c>
      <c r="F92" s="92">
        <v>-1.647500201887971</v>
      </c>
      <c r="G92">
        <v>89</v>
      </c>
      <c r="I92" s="78" t="s">
        <v>439</v>
      </c>
      <c r="J92" s="93">
        <v>-0.77176233297351615</v>
      </c>
      <c r="K92" s="95">
        <v>89</v>
      </c>
      <c r="M92" t="s">
        <v>194</v>
      </c>
      <c r="N92" s="92">
        <v>-1.285278320689172</v>
      </c>
      <c r="O92">
        <v>89</v>
      </c>
      <c r="Q92" s="78" t="s">
        <v>439</v>
      </c>
      <c r="R92" s="98">
        <v>-0.5564299274126141</v>
      </c>
      <c r="S92" s="99">
        <v>89</v>
      </c>
    </row>
    <row r="93" spans="1:19" x14ac:dyDescent="0.25">
      <c r="A93" t="s">
        <v>172</v>
      </c>
      <c r="B93" s="42">
        <v>0.14644557674264114</v>
      </c>
      <c r="C93">
        <v>90</v>
      </c>
      <c r="E93" t="s">
        <v>443</v>
      </c>
      <c r="F93" s="92">
        <v>-1.647500201887971</v>
      </c>
      <c r="G93">
        <v>90</v>
      </c>
      <c r="I93" s="78" t="s">
        <v>269</v>
      </c>
      <c r="J93" s="93">
        <v>-0.97933569133546894</v>
      </c>
      <c r="K93" s="95">
        <v>90</v>
      </c>
      <c r="M93" t="s">
        <v>179</v>
      </c>
      <c r="N93" s="92">
        <v>-1.3671560789173398</v>
      </c>
      <c r="O93">
        <v>90</v>
      </c>
      <c r="Q93" s="78" t="s">
        <v>83</v>
      </c>
      <c r="R93" s="98">
        <v>-0.55651826445115571</v>
      </c>
      <c r="S93" s="99">
        <v>90</v>
      </c>
    </row>
    <row r="94" spans="1:19" x14ac:dyDescent="0.25">
      <c r="A94" t="s">
        <v>268</v>
      </c>
      <c r="B94" s="42">
        <v>0.14644557674264114</v>
      </c>
      <c r="C94">
        <v>91</v>
      </c>
      <c r="E94" t="s">
        <v>525</v>
      </c>
      <c r="F94" s="92">
        <v>-1.647500201887971</v>
      </c>
      <c r="G94">
        <v>91</v>
      </c>
      <c r="I94" s="78" t="s">
        <v>35</v>
      </c>
      <c r="J94" s="93">
        <v>-0.97933569133546894</v>
      </c>
      <c r="K94" s="95">
        <v>91</v>
      </c>
      <c r="M94" t="s">
        <v>171</v>
      </c>
      <c r="N94" s="92">
        <v>-1.6127893536018423</v>
      </c>
      <c r="O94">
        <v>91</v>
      </c>
      <c r="Q94" s="78" t="s">
        <v>276</v>
      </c>
      <c r="R94" s="98">
        <v>-0.61000293343115941</v>
      </c>
      <c r="S94" s="99">
        <v>91</v>
      </c>
    </row>
    <row r="95" spans="1:19" x14ac:dyDescent="0.25">
      <c r="A95" t="s">
        <v>234</v>
      </c>
      <c r="B95" s="42">
        <v>0.12071119504601557</v>
      </c>
      <c r="C95">
        <v>92</v>
      </c>
      <c r="E95" t="s">
        <v>78</v>
      </c>
      <c r="F95" s="92">
        <v>-1.647500201887971</v>
      </c>
      <c r="G95">
        <v>92</v>
      </c>
      <c r="I95" s="78" t="s">
        <v>209</v>
      </c>
      <c r="J95" s="93">
        <v>-0.97933569133546894</v>
      </c>
      <c r="K95" s="95">
        <v>92</v>
      </c>
      <c r="M95" t="s">
        <v>93</v>
      </c>
      <c r="N95" s="92">
        <v>-1.8262171998032559</v>
      </c>
      <c r="O95">
        <v>92</v>
      </c>
      <c r="Q95" s="78" t="s">
        <v>21</v>
      </c>
      <c r="R95" s="98">
        <v>-0.61000293343115941</v>
      </c>
      <c r="S95" s="99">
        <v>92</v>
      </c>
    </row>
    <row r="96" spans="1:19" x14ac:dyDescent="0.25">
      <c r="A96" t="s">
        <v>177</v>
      </c>
      <c r="B96" s="42">
        <v>3.2475089887460618E-2</v>
      </c>
      <c r="C96">
        <v>93</v>
      </c>
      <c r="E96" t="s">
        <v>205</v>
      </c>
      <c r="F96" s="92">
        <v>-1.647500201887971</v>
      </c>
      <c r="G96">
        <v>93</v>
      </c>
      <c r="I96" s="78" t="s">
        <v>506</v>
      </c>
      <c r="J96" s="93">
        <v>-0.97933569133546894</v>
      </c>
      <c r="K96" s="95">
        <v>93</v>
      </c>
      <c r="M96" t="s">
        <v>26</v>
      </c>
      <c r="N96" s="92">
        <v>-1.8262171998032559</v>
      </c>
      <c r="O96">
        <v>93</v>
      </c>
      <c r="Q96" s="78" t="s">
        <v>192</v>
      </c>
      <c r="R96" s="98">
        <v>-0.61000293343115941</v>
      </c>
      <c r="S96" s="99">
        <v>93</v>
      </c>
    </row>
    <row r="97" spans="1:19" x14ac:dyDescent="0.25">
      <c r="A97" t="s">
        <v>211</v>
      </c>
      <c r="B97" s="42">
        <v>3.2475089887460618E-2</v>
      </c>
      <c r="C97">
        <v>94</v>
      </c>
      <c r="E97" t="s">
        <v>252</v>
      </c>
      <c r="F97" s="92">
        <v>-1.647500201887971</v>
      </c>
      <c r="G97">
        <v>94</v>
      </c>
      <c r="I97" s="78" t="s">
        <v>228</v>
      </c>
      <c r="J97" s="93">
        <v>-0.97933569133546894</v>
      </c>
      <c r="K97" s="95">
        <v>94</v>
      </c>
      <c r="M97" t="s">
        <v>75</v>
      </c>
      <c r="N97" s="92">
        <v>-2.1537282327159257</v>
      </c>
      <c r="O97">
        <v>94</v>
      </c>
      <c r="Q97" s="78" t="s">
        <v>118</v>
      </c>
      <c r="R97" s="98">
        <v>-0.61000293343115941</v>
      </c>
      <c r="S97" s="99">
        <v>94</v>
      </c>
    </row>
    <row r="98" spans="1:19" x14ac:dyDescent="0.25">
      <c r="A98" t="s">
        <v>112</v>
      </c>
      <c r="B98" s="42">
        <v>6.7407081908350541E-3</v>
      </c>
      <c r="C98">
        <v>95</v>
      </c>
      <c r="E98" t="s">
        <v>497</v>
      </c>
      <c r="F98" s="92">
        <v>-1.647500201887971</v>
      </c>
      <c r="G98">
        <v>95</v>
      </c>
      <c r="I98" s="78" t="s">
        <v>214</v>
      </c>
      <c r="J98" s="93">
        <v>-0.97933569133546894</v>
      </c>
      <c r="K98" s="95">
        <v>95</v>
      </c>
      <c r="M98" t="s">
        <v>99</v>
      </c>
      <c r="N98" s="92">
        <v>-2.6127893536018423</v>
      </c>
      <c r="O98">
        <v>95</v>
      </c>
      <c r="Q98" s="78" t="s">
        <v>194</v>
      </c>
      <c r="R98" s="98">
        <v>-0.66357593944970483</v>
      </c>
      <c r="S98" s="99">
        <v>95</v>
      </c>
    </row>
    <row r="99" spans="1:19" x14ac:dyDescent="0.25">
      <c r="A99" t="s">
        <v>38</v>
      </c>
      <c r="B99" s="42">
        <v>3.0722466315644681E-3</v>
      </c>
      <c r="C99">
        <v>96</v>
      </c>
      <c r="E99" t="s">
        <v>159</v>
      </c>
      <c r="F99" s="92">
        <v>-1.647500201887971</v>
      </c>
      <c r="G99">
        <v>96</v>
      </c>
      <c r="I99" s="78" t="s">
        <v>188</v>
      </c>
      <c r="J99" s="93">
        <v>-1.0496348663319406</v>
      </c>
      <c r="K99" s="95">
        <v>96</v>
      </c>
      <c r="M99" t="s">
        <v>41</v>
      </c>
      <c r="N99" s="92">
        <v>-2.989972716259591</v>
      </c>
      <c r="O99">
        <v>96</v>
      </c>
      <c r="Q99" s="78" t="s">
        <v>40</v>
      </c>
      <c r="R99" s="98">
        <v>-0.66357593944970483</v>
      </c>
      <c r="S99" s="99">
        <v>96</v>
      </c>
    </row>
    <row r="100" spans="1:19" x14ac:dyDescent="0.25">
      <c r="A100" t="s">
        <v>457</v>
      </c>
      <c r="B100" s="42">
        <v>-8.1495396967720124E-2</v>
      </c>
      <c r="C100">
        <v>97</v>
      </c>
      <c r="E100" t="s">
        <v>456</v>
      </c>
      <c r="F100" s="92">
        <v>-1.647500201887971</v>
      </c>
      <c r="G100">
        <v>97</v>
      </c>
      <c r="I100" s="78" t="s">
        <v>67</v>
      </c>
      <c r="J100" s="93">
        <v>-1.2093689330017434</v>
      </c>
      <c r="K100" s="95">
        <v>97</v>
      </c>
      <c r="M100" t="s">
        <v>87</v>
      </c>
      <c r="N100" s="92">
        <v>-3.3174837491722613</v>
      </c>
      <c r="O100">
        <v>97</v>
      </c>
      <c r="Q100" s="78" t="s">
        <v>538</v>
      </c>
      <c r="R100" s="98">
        <v>-0.66357593944970483</v>
      </c>
      <c r="S100" s="99">
        <v>97</v>
      </c>
    </row>
    <row r="101" spans="1:19" x14ac:dyDescent="0.25">
      <c r="A101" t="s">
        <v>17</v>
      </c>
      <c r="B101" s="42">
        <v>-8.1495396967720124E-2</v>
      </c>
      <c r="C101">
        <v>98</v>
      </c>
      <c r="E101" t="s">
        <v>40</v>
      </c>
      <c r="F101" s="92">
        <v>-1.6602511061335692</v>
      </c>
      <c r="G101">
        <v>98</v>
      </c>
      <c r="I101" s="78" t="s">
        <v>490</v>
      </c>
      <c r="J101" s="93">
        <v>-1.2093689330017434</v>
      </c>
      <c r="K101" s="95">
        <v>98</v>
      </c>
      <c r="M101" t="s">
        <v>11</v>
      </c>
      <c r="N101" s="92">
        <v>-3.5309115953736745</v>
      </c>
      <c r="O101">
        <v>98</v>
      </c>
      <c r="Q101" s="78" t="s">
        <v>232</v>
      </c>
      <c r="R101" s="98">
        <v>-0.66357593944970483</v>
      </c>
      <c r="S101" s="99">
        <v>98</v>
      </c>
    </row>
    <row r="102" spans="1:19" x14ac:dyDescent="0.25">
      <c r="A102" t="s">
        <v>458</v>
      </c>
      <c r="B102" s="42">
        <v>-0.30943637067808138</v>
      </c>
      <c r="C102">
        <v>99</v>
      </c>
      <c r="E102" t="s">
        <v>269</v>
      </c>
      <c r="F102" s="92">
        <v>-1.8023271945222479</v>
      </c>
      <c r="G102">
        <v>99</v>
      </c>
      <c r="I102" s="78" t="s">
        <v>79</v>
      </c>
      <c r="J102" s="93">
        <v>-1.2222609579676345</v>
      </c>
      <c r="K102" s="95">
        <v>99</v>
      </c>
      <c r="M102" t="s">
        <v>34</v>
      </c>
      <c r="N102" s="92">
        <v>-3.989972716259591</v>
      </c>
      <c r="O102">
        <v>99</v>
      </c>
      <c r="Q102" s="78" t="s">
        <v>31</v>
      </c>
      <c r="R102" s="98">
        <v>-0.66357593944970483</v>
      </c>
      <c r="S102" s="99">
        <v>99</v>
      </c>
    </row>
    <row r="103" spans="1:19" x14ac:dyDescent="0.25">
      <c r="A103" t="s">
        <v>459</v>
      </c>
      <c r="B103" s="42">
        <v>-0.30943637067808138</v>
      </c>
      <c r="C103">
        <v>100</v>
      </c>
      <c r="E103" t="s">
        <v>50</v>
      </c>
      <c r="F103" s="92">
        <v>-1.8023271945222479</v>
      </c>
      <c r="G103">
        <v>100</v>
      </c>
      <c r="I103" s="78" t="s">
        <v>222</v>
      </c>
      <c r="J103" s="93">
        <v>-1.3499672829946867</v>
      </c>
      <c r="K103" s="95">
        <v>100</v>
      </c>
      <c r="M103" t="s">
        <v>123</v>
      </c>
      <c r="N103" s="92">
        <v>-19.396633133359536</v>
      </c>
      <c r="O103">
        <v>100</v>
      </c>
      <c r="Q103" s="78" t="s">
        <v>519</v>
      </c>
      <c r="R103" s="98">
        <v>-0.73503605982061249</v>
      </c>
      <c r="S103" s="99">
        <v>100</v>
      </c>
    </row>
    <row r="104" spans="1:19" x14ac:dyDescent="0.25">
      <c r="A104" t="s">
        <v>145</v>
      </c>
      <c r="B104" s="42">
        <v>-0.34987217400265447</v>
      </c>
      <c r="C104">
        <v>101</v>
      </c>
      <c r="E104" t="s">
        <v>517</v>
      </c>
      <c r="F104" s="92">
        <v>-1.8023271945222479</v>
      </c>
      <c r="G104">
        <v>101</v>
      </c>
      <c r="I104" s="78" t="s">
        <v>283</v>
      </c>
      <c r="J104" s="93">
        <v>-1.4394021746680181</v>
      </c>
      <c r="K104" s="95">
        <v>101</v>
      </c>
      <c r="Q104" s="78" t="s">
        <v>85</v>
      </c>
      <c r="R104" s="98">
        <v>-0.77072195148679556</v>
      </c>
      <c r="S104" s="99">
        <v>101</v>
      </c>
    </row>
    <row r="105" spans="1:19" x14ac:dyDescent="0.25">
      <c r="A105" t="s">
        <v>460</v>
      </c>
      <c r="B105" s="42">
        <v>-0.39767247583663629</v>
      </c>
      <c r="C105">
        <v>102</v>
      </c>
      <c r="E105" t="s">
        <v>276</v>
      </c>
      <c r="F105" s="92">
        <v>-1.8023271945222479</v>
      </c>
      <c r="G105">
        <v>102</v>
      </c>
      <c r="I105" s="78" t="s">
        <v>17</v>
      </c>
      <c r="J105" s="93">
        <v>-1.4394021746680181</v>
      </c>
      <c r="K105" s="95">
        <v>102</v>
      </c>
      <c r="Q105" s="78" t="s">
        <v>61</v>
      </c>
      <c r="R105" s="98">
        <v>-0.7886090658391578</v>
      </c>
      <c r="S105" s="99">
        <v>102</v>
      </c>
    </row>
    <row r="106" spans="1:19" x14ac:dyDescent="0.25">
      <c r="A106" t="s">
        <v>461</v>
      </c>
      <c r="B106" s="42">
        <v>-0.39767247583663629</v>
      </c>
      <c r="C106">
        <v>103</v>
      </c>
      <c r="E106" t="s">
        <v>72</v>
      </c>
      <c r="F106" s="92">
        <v>-1.8023271945222479</v>
      </c>
      <c r="G106">
        <v>103</v>
      </c>
      <c r="I106" s="78" t="s">
        <v>520</v>
      </c>
      <c r="J106" s="93">
        <v>-1.4394021746680181</v>
      </c>
      <c r="K106" s="95">
        <v>103</v>
      </c>
      <c r="Q106" s="78" t="s">
        <v>99</v>
      </c>
      <c r="R106" s="98">
        <v>-0.7886090658391578</v>
      </c>
      <c r="S106" s="99">
        <v>103</v>
      </c>
    </row>
    <row r="107" spans="1:19" x14ac:dyDescent="0.25">
      <c r="A107" t="s">
        <v>126</v>
      </c>
      <c r="B107" s="42">
        <v>-0.39767247583663629</v>
      </c>
      <c r="C107">
        <v>104</v>
      </c>
      <c r="E107" t="s">
        <v>519</v>
      </c>
      <c r="F107" s="92">
        <v>-1.8023271945222479</v>
      </c>
      <c r="G107">
        <v>104</v>
      </c>
      <c r="I107" s="78" t="s">
        <v>509</v>
      </c>
      <c r="J107" s="93">
        <v>-1.4394021746680181</v>
      </c>
      <c r="K107" s="95">
        <v>104</v>
      </c>
      <c r="Q107" s="78" t="s">
        <v>143</v>
      </c>
      <c r="R107" s="98">
        <v>-0.82429495750534099</v>
      </c>
      <c r="S107" s="99">
        <v>104</v>
      </c>
    </row>
    <row r="108" spans="1:19" x14ac:dyDescent="0.25">
      <c r="A108" t="s">
        <v>462</v>
      </c>
      <c r="B108" s="42">
        <v>-0.39767247583663629</v>
      </c>
      <c r="C108">
        <v>105</v>
      </c>
      <c r="E108" t="s">
        <v>230</v>
      </c>
      <c r="F108" s="92">
        <v>-1.8023271945222479</v>
      </c>
      <c r="G108">
        <v>105</v>
      </c>
      <c r="I108" s="78" t="s">
        <v>69</v>
      </c>
      <c r="J108" s="93">
        <v>-1.4522941996339114</v>
      </c>
      <c r="K108" s="95">
        <v>105</v>
      </c>
      <c r="Q108" s="78" t="s">
        <v>490</v>
      </c>
      <c r="R108" s="98">
        <v>-0.82429495750534099</v>
      </c>
      <c r="S108" s="99">
        <v>105</v>
      </c>
    </row>
    <row r="109" spans="1:19" x14ac:dyDescent="0.25">
      <c r="A109" t="s">
        <v>254</v>
      </c>
      <c r="B109" s="42">
        <v>-0.39767247583663629</v>
      </c>
      <c r="C109">
        <v>106</v>
      </c>
      <c r="E109" t="s">
        <v>459</v>
      </c>
      <c r="F109" s="92">
        <v>-1.9571541871565246</v>
      </c>
      <c r="G109">
        <v>106</v>
      </c>
      <c r="I109" s="78" t="s">
        <v>46</v>
      </c>
      <c r="J109" s="93">
        <v>-1.5895683829993912</v>
      </c>
      <c r="K109" s="95">
        <v>106</v>
      </c>
      <c r="Q109" s="78" t="s">
        <v>113</v>
      </c>
      <c r="R109" s="98">
        <v>-0.93144096954243183</v>
      </c>
      <c r="S109" s="99">
        <v>106</v>
      </c>
    </row>
    <row r="110" spans="1:19" x14ac:dyDescent="0.25">
      <c r="A110" t="s">
        <v>463</v>
      </c>
      <c r="B110" s="42">
        <v>-0.39767247583663629</v>
      </c>
      <c r="C110">
        <v>107</v>
      </c>
      <c r="E110" t="s">
        <v>468</v>
      </c>
      <c r="F110" s="92">
        <v>-1.9571541871565246</v>
      </c>
      <c r="G110">
        <v>107</v>
      </c>
      <c r="I110" s="78" t="s">
        <v>231</v>
      </c>
      <c r="J110" s="93">
        <v>-1.5895683829993912</v>
      </c>
      <c r="K110" s="95">
        <v>107</v>
      </c>
      <c r="Q110" s="78" t="s">
        <v>446</v>
      </c>
      <c r="R110" s="98">
        <v>-0.98501397556097714</v>
      </c>
      <c r="S110" s="99">
        <v>107</v>
      </c>
    </row>
    <row r="111" spans="1:19" x14ac:dyDescent="0.25">
      <c r="A111" t="s">
        <v>464</v>
      </c>
      <c r="B111" s="42">
        <v>-0.39767247583663629</v>
      </c>
      <c r="C111">
        <v>108</v>
      </c>
      <c r="E111" t="s">
        <v>149</v>
      </c>
      <c r="F111" s="92">
        <v>-1.9571541871565246</v>
      </c>
      <c r="G111">
        <v>108</v>
      </c>
      <c r="I111" s="78" t="s">
        <v>51</v>
      </c>
      <c r="J111" s="93">
        <v>-1.6407318413190044</v>
      </c>
      <c r="K111" s="95">
        <v>108</v>
      </c>
      <c r="Q111" s="78" t="s">
        <v>211</v>
      </c>
      <c r="R111" s="98">
        <v>-1.1993059996351587</v>
      </c>
      <c r="S111" s="99">
        <v>108</v>
      </c>
    </row>
    <row r="112" spans="1:19" x14ac:dyDescent="0.25">
      <c r="A112" t="s">
        <v>59</v>
      </c>
      <c r="B112" s="42">
        <v>-0.39767247583663629</v>
      </c>
      <c r="C112">
        <v>109</v>
      </c>
      <c r="E112" t="s">
        <v>270</v>
      </c>
      <c r="F112" s="92">
        <v>-1.9571541871565246</v>
      </c>
      <c r="G112">
        <v>109</v>
      </c>
      <c r="I112" s="78" t="s">
        <v>198</v>
      </c>
      <c r="J112" s="93">
        <v>-1.6694354163342928</v>
      </c>
      <c r="K112" s="95">
        <v>109</v>
      </c>
      <c r="Q112" s="78" t="s">
        <v>210</v>
      </c>
      <c r="R112" s="98">
        <v>-1.2528790056537042</v>
      </c>
      <c r="S112" s="99">
        <v>109</v>
      </c>
    </row>
    <row r="113" spans="1:19" x14ac:dyDescent="0.25">
      <c r="A113" t="s">
        <v>218</v>
      </c>
      <c r="B113" s="42">
        <v>-0.39767247583663629</v>
      </c>
      <c r="C113">
        <v>110</v>
      </c>
      <c r="E113" t="s">
        <v>514</v>
      </c>
      <c r="F113" s="92">
        <v>-1.9571541871565246</v>
      </c>
      <c r="G113">
        <v>110</v>
      </c>
      <c r="I113" s="78" t="s">
        <v>135</v>
      </c>
      <c r="J113" s="93">
        <v>-1.8100337663272361</v>
      </c>
      <c r="K113" s="95">
        <v>110</v>
      </c>
      <c r="Q113" s="78" t="s">
        <v>22</v>
      </c>
      <c r="R113" s="98">
        <v>-1.3066286857493328</v>
      </c>
      <c r="S113" s="99">
        <v>110</v>
      </c>
    </row>
    <row r="114" spans="1:19" x14ac:dyDescent="0.25">
      <c r="A114" t="s">
        <v>465</v>
      </c>
      <c r="B114" s="42">
        <v>-0.39767247583663629</v>
      </c>
      <c r="C114">
        <v>111</v>
      </c>
      <c r="E114" t="s">
        <v>185</v>
      </c>
      <c r="F114" s="92">
        <v>-1.9571541871565246</v>
      </c>
      <c r="G114">
        <v>111</v>
      </c>
      <c r="I114" s="78" t="s">
        <v>282</v>
      </c>
      <c r="J114" s="93">
        <v>-1.8994686580005675</v>
      </c>
      <c r="K114" s="95">
        <v>111</v>
      </c>
      <c r="Q114" s="78" t="s">
        <v>55</v>
      </c>
      <c r="R114" s="98">
        <v>-1.3779121320431575</v>
      </c>
      <c r="S114" s="99">
        <v>111</v>
      </c>
    </row>
    <row r="115" spans="1:19" x14ac:dyDescent="0.25">
      <c r="A115" t="s">
        <v>466</v>
      </c>
      <c r="B115" s="42">
        <v>-0.39767247583663629</v>
      </c>
      <c r="C115">
        <v>112</v>
      </c>
      <c r="E115" t="s">
        <v>508</v>
      </c>
      <c r="F115" s="92">
        <v>-1.9571541871565246</v>
      </c>
      <c r="G115">
        <v>112</v>
      </c>
      <c r="I115" s="78" t="s">
        <v>132</v>
      </c>
      <c r="J115" s="93">
        <v>-1.8994686580005675</v>
      </c>
      <c r="K115" s="95">
        <v>112</v>
      </c>
      <c r="Q115" s="78" t="s">
        <v>250</v>
      </c>
      <c r="R115" s="98">
        <v>-1.4135980237093402</v>
      </c>
      <c r="S115" s="99">
        <v>112</v>
      </c>
    </row>
    <row r="116" spans="1:19" x14ac:dyDescent="0.25">
      <c r="A116" t="s">
        <v>467</v>
      </c>
      <c r="B116" s="42">
        <v>-0.39767247583663629</v>
      </c>
      <c r="C116">
        <v>113</v>
      </c>
      <c r="E116" t="s">
        <v>157</v>
      </c>
      <c r="F116" s="92">
        <v>-1.9571541871565246</v>
      </c>
      <c r="G116">
        <v>113</v>
      </c>
      <c r="I116" s="78" t="s">
        <v>501</v>
      </c>
      <c r="J116" s="93">
        <v>-1.8994686580005675</v>
      </c>
      <c r="K116" s="95">
        <v>113</v>
      </c>
      <c r="Q116" s="78" t="s">
        <v>485</v>
      </c>
      <c r="R116" s="98">
        <v>-1.5207440357464312</v>
      </c>
      <c r="S116" s="99">
        <v>113</v>
      </c>
    </row>
    <row r="117" spans="1:19" x14ac:dyDescent="0.25">
      <c r="A117" t="s">
        <v>468</v>
      </c>
      <c r="B117" s="42">
        <v>-0.39767247583663629</v>
      </c>
      <c r="C117">
        <v>114</v>
      </c>
      <c r="E117" t="s">
        <v>88</v>
      </c>
      <c r="F117" s="92">
        <v>-1.9571541871565246</v>
      </c>
      <c r="G117">
        <v>114</v>
      </c>
      <c r="I117" s="78" t="s">
        <v>36</v>
      </c>
      <c r="J117" s="93">
        <v>-1.9410642579817505</v>
      </c>
      <c r="K117" s="95">
        <v>114</v>
      </c>
      <c r="Q117" s="78" t="s">
        <v>222</v>
      </c>
      <c r="R117" s="98">
        <v>-1.5207440357464312</v>
      </c>
      <c r="S117" s="99">
        <v>114</v>
      </c>
    </row>
    <row r="118" spans="1:19" x14ac:dyDescent="0.25">
      <c r="A118" t="s">
        <v>469</v>
      </c>
      <c r="B118" s="42">
        <v>-0.39767247583663629</v>
      </c>
      <c r="C118">
        <v>115</v>
      </c>
      <c r="E118" t="s">
        <v>444</v>
      </c>
      <c r="F118" s="92">
        <v>-1.9699050914021226</v>
      </c>
      <c r="G118">
        <v>115</v>
      </c>
      <c r="I118" s="78" t="s">
        <v>143</v>
      </c>
      <c r="J118" s="93">
        <v>-2.0304991496550819</v>
      </c>
      <c r="K118" s="95">
        <v>115</v>
      </c>
      <c r="Q118" s="78" t="s">
        <v>195</v>
      </c>
      <c r="R118" s="98">
        <v>-1.6814630538020672</v>
      </c>
      <c r="S118" s="99">
        <v>115</v>
      </c>
    </row>
    <row r="119" spans="1:19" x14ac:dyDescent="0.25">
      <c r="A119" t="s">
        <v>470</v>
      </c>
      <c r="B119" s="42">
        <v>-0.39767247583663629</v>
      </c>
      <c r="C119">
        <v>116</v>
      </c>
      <c r="E119" t="s">
        <v>130</v>
      </c>
      <c r="F119" s="92">
        <v>-2.1119811797908015</v>
      </c>
      <c r="G119">
        <v>116</v>
      </c>
      <c r="I119" s="78" t="s">
        <v>194</v>
      </c>
      <c r="J119" s="93">
        <v>-2.0496348663319406</v>
      </c>
      <c r="K119" s="95">
        <v>116</v>
      </c>
      <c r="Q119" s="78" t="s">
        <v>60</v>
      </c>
      <c r="R119" s="98">
        <v>-2.4314851380617029</v>
      </c>
      <c r="S119" s="99">
        <v>116</v>
      </c>
    </row>
    <row r="120" spans="1:19" x14ac:dyDescent="0.25">
      <c r="A120" t="s">
        <v>116</v>
      </c>
      <c r="B120" s="42">
        <v>-0.39767247583663629</v>
      </c>
      <c r="C120">
        <v>117</v>
      </c>
      <c r="E120" t="s">
        <v>154</v>
      </c>
      <c r="F120" s="92">
        <v>-2.1119811797908015</v>
      </c>
      <c r="G120">
        <v>117</v>
      </c>
      <c r="I120" s="78" t="s">
        <v>211</v>
      </c>
      <c r="J120" s="93">
        <v>-2.0496348663319406</v>
      </c>
      <c r="K120" s="95">
        <v>117</v>
      </c>
      <c r="Q120" s="78" t="s">
        <v>36</v>
      </c>
      <c r="R120" s="98">
        <v>-2.5565182644511557</v>
      </c>
      <c r="S120" s="99">
        <v>117</v>
      </c>
    </row>
    <row r="121" spans="1:19" ht="15.75" thickBot="1" x14ac:dyDescent="0.3">
      <c r="A121" t="s">
        <v>157</v>
      </c>
      <c r="B121" s="42">
        <v>-0.39767247583663629</v>
      </c>
      <c r="C121">
        <v>118</v>
      </c>
      <c r="E121" t="s">
        <v>172</v>
      </c>
      <c r="F121" s="92">
        <v>-2.1119811797908015</v>
      </c>
      <c r="G121">
        <v>118</v>
      </c>
      <c r="I121" s="78" t="s">
        <v>272</v>
      </c>
      <c r="J121" s="93">
        <v>-2.2093689330017434</v>
      </c>
      <c r="K121" s="95">
        <v>118</v>
      </c>
      <c r="Q121" s="78" t="s">
        <v>100</v>
      </c>
      <c r="R121" s="100">
        <v>-5.4137746977864234</v>
      </c>
      <c r="S121" s="99">
        <v>118</v>
      </c>
    </row>
    <row r="122" spans="1:19" x14ac:dyDescent="0.25">
      <c r="A122" t="s">
        <v>205</v>
      </c>
      <c r="B122" s="42">
        <v>-0.39767247583663629</v>
      </c>
      <c r="C122">
        <v>119</v>
      </c>
      <c r="E122" t="s">
        <v>198</v>
      </c>
      <c r="F122" s="92">
        <v>-2.1119811797908015</v>
      </c>
      <c r="G122">
        <v>119</v>
      </c>
      <c r="I122" s="78" t="s">
        <v>514</v>
      </c>
      <c r="J122" s="93">
        <v>-2.3403994246562583</v>
      </c>
      <c r="K122" s="95">
        <v>119</v>
      </c>
    </row>
    <row r="123" spans="1:19" x14ac:dyDescent="0.25">
      <c r="A123" t="s">
        <v>471</v>
      </c>
      <c r="B123" s="42">
        <v>-0.39767247583663629</v>
      </c>
      <c r="C123">
        <v>120</v>
      </c>
      <c r="E123" t="s">
        <v>28</v>
      </c>
      <c r="F123" s="92">
        <v>-2.1629847967731948</v>
      </c>
      <c r="G123">
        <v>120</v>
      </c>
      <c r="I123" s="78" t="s">
        <v>114</v>
      </c>
      <c r="J123" s="93">
        <v>-2.3595351413331169</v>
      </c>
      <c r="K123" s="95">
        <v>120</v>
      </c>
    </row>
    <row r="124" spans="1:19" x14ac:dyDescent="0.25">
      <c r="A124" t="s">
        <v>472</v>
      </c>
      <c r="B124" s="42">
        <v>-0.39767247583663629</v>
      </c>
      <c r="C124">
        <v>121</v>
      </c>
      <c r="E124" t="s">
        <v>34</v>
      </c>
      <c r="F124" s="92">
        <v>-2.2085210324763365</v>
      </c>
      <c r="G124">
        <v>121</v>
      </c>
      <c r="I124" s="78" t="s">
        <v>246</v>
      </c>
      <c r="J124" s="93">
        <v>-2.4394021746680181</v>
      </c>
      <c r="K124" s="95">
        <v>121</v>
      </c>
    </row>
    <row r="125" spans="1:19" x14ac:dyDescent="0.25">
      <c r="A125" t="s">
        <v>473</v>
      </c>
      <c r="B125" s="42">
        <v>-0.39767247583663629</v>
      </c>
      <c r="C125">
        <v>122</v>
      </c>
      <c r="E125" t="s">
        <v>260</v>
      </c>
      <c r="F125" s="92">
        <v>-2.4216351650593548</v>
      </c>
      <c r="G125">
        <v>122</v>
      </c>
      <c r="I125" s="78" t="s">
        <v>195</v>
      </c>
      <c r="J125" s="93">
        <v>-2.5001334913260607</v>
      </c>
      <c r="K125" s="95">
        <v>122</v>
      </c>
    </row>
    <row r="126" spans="1:19" x14ac:dyDescent="0.25">
      <c r="A126" t="s">
        <v>474</v>
      </c>
      <c r="B126" s="42">
        <v>-0.39767247583663629</v>
      </c>
      <c r="C126">
        <v>123</v>
      </c>
      <c r="E126" t="s">
        <v>9</v>
      </c>
      <c r="F126" s="92">
        <v>-2.5564277304816834</v>
      </c>
      <c r="G126">
        <v>123</v>
      </c>
      <c r="I126" s="78" t="s">
        <v>19</v>
      </c>
      <c r="J126" s="93">
        <v>-2.5800005246609619</v>
      </c>
      <c r="K126" s="95">
        <v>123</v>
      </c>
    </row>
    <row r="127" spans="1:19" x14ac:dyDescent="0.25">
      <c r="A127" t="s">
        <v>139</v>
      </c>
      <c r="B127" s="42">
        <v>-0.39767247583663629</v>
      </c>
      <c r="C127">
        <v>124</v>
      </c>
      <c r="E127" t="s">
        <v>188</v>
      </c>
      <c r="F127" s="92">
        <v>-2.5764621576936317</v>
      </c>
      <c r="G127">
        <v>124</v>
      </c>
      <c r="I127" s="78" t="s">
        <v>278</v>
      </c>
      <c r="J127" s="93">
        <v>-2.8004659079888068</v>
      </c>
      <c r="K127" s="95">
        <v>124</v>
      </c>
    </row>
    <row r="128" spans="1:19" x14ac:dyDescent="0.25">
      <c r="A128" t="s">
        <v>475</v>
      </c>
      <c r="B128" s="42">
        <v>-0.39767247583663629</v>
      </c>
      <c r="C128">
        <v>125</v>
      </c>
      <c r="E128" t="s">
        <v>186</v>
      </c>
      <c r="F128" s="92">
        <v>-2.6602511061335692</v>
      </c>
      <c r="G128">
        <v>125</v>
      </c>
      <c r="I128" s="78" t="s">
        <v>463</v>
      </c>
      <c r="J128" s="93">
        <v>-2.8994686580005675</v>
      </c>
      <c r="K128" s="95">
        <v>125</v>
      </c>
    </row>
    <row r="129" spans="1:11" x14ac:dyDescent="0.25">
      <c r="A129" t="s">
        <v>178</v>
      </c>
      <c r="B129" s="42">
        <v>-0.39767247583663629</v>
      </c>
      <c r="C129">
        <v>126</v>
      </c>
      <c r="E129" t="s">
        <v>75</v>
      </c>
      <c r="F129" s="92">
        <v>-2.7440400545735066</v>
      </c>
      <c r="G129">
        <v>126</v>
      </c>
      <c r="I129" s="78" t="s">
        <v>510</v>
      </c>
      <c r="J129" s="93">
        <v>-2.9506321163201807</v>
      </c>
      <c r="K129" s="95">
        <v>126</v>
      </c>
    </row>
    <row r="130" spans="1:11" x14ac:dyDescent="0.25">
      <c r="A130" t="s">
        <v>476</v>
      </c>
      <c r="B130" s="42">
        <v>-0.39767247583663629</v>
      </c>
      <c r="C130">
        <v>127</v>
      </c>
      <c r="E130" t="s">
        <v>510</v>
      </c>
      <c r="F130" s="92">
        <v>-3.1957701282307385</v>
      </c>
      <c r="G130">
        <v>127</v>
      </c>
      <c r="I130" s="78" t="s">
        <v>82</v>
      </c>
      <c r="J130" s="93">
        <v>-3.2796681079982157</v>
      </c>
      <c r="K130" s="95">
        <v>127</v>
      </c>
    </row>
    <row r="131" spans="1:11" x14ac:dyDescent="0.25">
      <c r="A131" t="s">
        <v>140</v>
      </c>
      <c r="B131" s="42">
        <v>-0.39767247583663629</v>
      </c>
      <c r="C131">
        <v>128</v>
      </c>
      <c r="E131" t="s">
        <v>282</v>
      </c>
      <c r="F131" s="92">
        <v>-3.5181750177448903</v>
      </c>
      <c r="G131">
        <v>128</v>
      </c>
      <c r="I131" s="78" t="s">
        <v>113</v>
      </c>
      <c r="J131" s="93">
        <v>-3.4618620579723398</v>
      </c>
      <c r="K131" s="95">
        <v>128</v>
      </c>
    </row>
    <row r="132" spans="1:11" x14ac:dyDescent="0.25">
      <c r="A132" t="s">
        <v>477</v>
      </c>
      <c r="B132" s="42">
        <v>-0.39767247583663629</v>
      </c>
      <c r="C132">
        <v>129</v>
      </c>
      <c r="E132" t="s">
        <v>280</v>
      </c>
      <c r="F132" s="92">
        <v>-3.8405799072590421</v>
      </c>
      <c r="G132">
        <v>129</v>
      </c>
      <c r="I132" s="78" t="s">
        <v>112</v>
      </c>
      <c r="J132" s="93">
        <v>-4.2796681079982157</v>
      </c>
      <c r="K132" s="95">
        <v>129</v>
      </c>
    </row>
    <row r="133" spans="1:11" x14ac:dyDescent="0.25">
      <c r="A133" t="s">
        <v>478</v>
      </c>
      <c r="B133" s="42">
        <v>-0.39767247583663629</v>
      </c>
      <c r="C133">
        <v>130</v>
      </c>
      <c r="E133" t="s">
        <v>135</v>
      </c>
      <c r="F133" s="92">
        <v>-3.9954068998933181</v>
      </c>
      <c r="G133">
        <v>130</v>
      </c>
      <c r="I133" s="78" t="s">
        <v>274</v>
      </c>
      <c r="J133" s="93">
        <v>-4.2796681079982157</v>
      </c>
      <c r="K133" s="95">
        <v>130</v>
      </c>
    </row>
    <row r="134" spans="1:11" x14ac:dyDescent="0.25">
      <c r="A134" t="s">
        <v>262</v>
      </c>
      <c r="B134" s="42">
        <v>-0.39767247583663629</v>
      </c>
      <c r="C134">
        <v>131</v>
      </c>
      <c r="E134" t="s">
        <v>82</v>
      </c>
      <c r="F134" s="92">
        <v>-4.0536940398420604</v>
      </c>
      <c r="G134">
        <v>131</v>
      </c>
      <c r="I134" s="78" t="s">
        <v>13</v>
      </c>
      <c r="J134" s="93">
        <v>-4.6407318413190044</v>
      </c>
      <c r="K134" s="95">
        <v>131</v>
      </c>
    </row>
    <row r="135" spans="1:11" x14ac:dyDescent="0.25">
      <c r="A135" t="s">
        <v>479</v>
      </c>
      <c r="B135" s="42">
        <v>-0.39767247583663629</v>
      </c>
      <c r="C135">
        <v>132</v>
      </c>
      <c r="E135" t="s">
        <v>277</v>
      </c>
      <c r="F135" s="92">
        <v>-5.2212719367219345</v>
      </c>
      <c r="G135">
        <v>132</v>
      </c>
      <c r="I135" s="78" t="s">
        <v>25</v>
      </c>
      <c r="J135" s="93">
        <v>-5.2701002496597855</v>
      </c>
      <c r="K135" s="95">
        <v>132</v>
      </c>
    </row>
    <row r="136" spans="1:11" x14ac:dyDescent="0.25">
      <c r="A136" t="s">
        <v>480</v>
      </c>
      <c r="B136" s="42">
        <v>-0.39767247583663629</v>
      </c>
      <c r="C136">
        <v>133</v>
      </c>
      <c r="E136" t="s">
        <v>283</v>
      </c>
      <c r="F136" s="92">
        <v>-6.6985038188703641</v>
      </c>
      <c r="G136">
        <v>133</v>
      </c>
      <c r="I136" s="78" t="s">
        <v>156</v>
      </c>
      <c r="J136" s="93">
        <v>-6.7110310163154754</v>
      </c>
      <c r="K136" s="95">
        <v>133</v>
      </c>
    </row>
    <row r="137" spans="1:11" x14ac:dyDescent="0.25">
      <c r="A137" t="s">
        <v>251</v>
      </c>
      <c r="B137" s="42">
        <v>-0.39767247583663629</v>
      </c>
      <c r="C137">
        <v>134</v>
      </c>
      <c r="E137" t="s">
        <v>100</v>
      </c>
      <c r="F137" s="92">
        <v>-8.1884866052643908</v>
      </c>
      <c r="G137">
        <v>134</v>
      </c>
      <c r="I137" s="78" t="s">
        <v>55</v>
      </c>
      <c r="J137" s="93">
        <v>-7.5001334913260607</v>
      </c>
      <c r="K137" s="95">
        <v>134</v>
      </c>
    </row>
    <row r="138" spans="1:11" x14ac:dyDescent="0.25">
      <c r="A138" t="s">
        <v>481</v>
      </c>
      <c r="B138" s="42">
        <v>-0.39767247583663629</v>
      </c>
      <c r="C138">
        <v>135</v>
      </c>
      <c r="E138" t="s">
        <v>123</v>
      </c>
      <c r="F138" s="92">
        <v>-24.051877898154959</v>
      </c>
      <c r="G138">
        <v>135</v>
      </c>
      <c r="I138" s="78" t="s">
        <v>197</v>
      </c>
      <c r="J138" s="93">
        <v>-7.6727595829617599</v>
      </c>
      <c r="K138" s="95">
        <v>135</v>
      </c>
    </row>
    <row r="139" spans="1:11" x14ac:dyDescent="0.25">
      <c r="A139" t="s">
        <v>175</v>
      </c>
      <c r="B139" s="42">
        <v>-0.4234068575332619</v>
      </c>
      <c r="C139">
        <v>136</v>
      </c>
      <c r="E139" t="s">
        <v>99</v>
      </c>
      <c r="F139" s="92">
        <v>-29.006341662451817</v>
      </c>
      <c r="G139">
        <v>136</v>
      </c>
      <c r="I139" s="78" t="s">
        <v>141</v>
      </c>
      <c r="J139" s="93">
        <v>-8.0912304663131245</v>
      </c>
      <c r="K139" s="95">
        <v>136</v>
      </c>
    </row>
    <row r="140" spans="1:11" x14ac:dyDescent="0.25">
      <c r="A140" t="s">
        <v>61</v>
      </c>
      <c r="B140" s="42">
        <v>-0.4234068575332619</v>
      </c>
      <c r="C140">
        <v>137</v>
      </c>
      <c r="I140" s="78" t="s">
        <v>261</v>
      </c>
      <c r="J140" s="93">
        <v>-9.0304991496550819</v>
      </c>
      <c r="K140" s="95">
        <v>137</v>
      </c>
    </row>
    <row r="141" spans="1:11" x14ac:dyDescent="0.25">
      <c r="A141" t="s">
        <v>482</v>
      </c>
      <c r="B141" s="42">
        <v>-0.51164296269181686</v>
      </c>
      <c r="C141">
        <v>138</v>
      </c>
      <c r="I141" s="78" t="s">
        <v>18</v>
      </c>
      <c r="J141" s="93">
        <v>-9.3316408494057725</v>
      </c>
      <c r="K141" s="95">
        <v>138</v>
      </c>
    </row>
    <row r="142" spans="1:11" x14ac:dyDescent="0.25">
      <c r="A142" t="s">
        <v>483</v>
      </c>
      <c r="B142" s="42">
        <v>-0.51164296269181686</v>
      </c>
      <c r="C142">
        <v>139</v>
      </c>
      <c r="I142" s="78" t="s">
        <v>60</v>
      </c>
      <c r="J142" s="93">
        <v>-9.6918952996386167</v>
      </c>
      <c r="K142" s="95">
        <v>139</v>
      </c>
    </row>
    <row r="143" spans="1:11" x14ac:dyDescent="0.25">
      <c r="A143" t="s">
        <v>227</v>
      </c>
      <c r="B143" s="42">
        <v>-0.51164296269181686</v>
      </c>
      <c r="C143">
        <v>140</v>
      </c>
      <c r="I143" s="78" t="s">
        <v>146</v>
      </c>
      <c r="J143" s="93">
        <v>-10.640731841319004</v>
      </c>
      <c r="K143" s="95">
        <v>140</v>
      </c>
    </row>
    <row r="144" spans="1:11" x14ac:dyDescent="0.25">
      <c r="A144" t="s">
        <v>484</v>
      </c>
      <c r="B144" s="42">
        <v>-0.51164296269181686</v>
      </c>
      <c r="C144">
        <v>141</v>
      </c>
      <c r="I144" s="78" t="s">
        <v>210</v>
      </c>
      <c r="J144" s="93">
        <v>-24.282992274625677</v>
      </c>
      <c r="K144" s="95">
        <v>141</v>
      </c>
    </row>
    <row r="145" spans="1:11" x14ac:dyDescent="0.25">
      <c r="A145" t="s">
        <v>65</v>
      </c>
      <c r="B145" s="42">
        <v>-0.51164296269181686</v>
      </c>
      <c r="C145">
        <v>142</v>
      </c>
      <c r="I145" s="78" t="s">
        <v>99</v>
      </c>
      <c r="J145" s="93">
        <v>-30.155285949598628</v>
      </c>
      <c r="K145" s="95">
        <v>142</v>
      </c>
    </row>
    <row r="146" spans="1:11" x14ac:dyDescent="0.25">
      <c r="A146" t="s">
        <v>276</v>
      </c>
      <c r="B146" s="42">
        <v>-0.51164296269181686</v>
      </c>
      <c r="C146">
        <v>143</v>
      </c>
      <c r="I146" s="78" t="s">
        <v>100</v>
      </c>
      <c r="J146" s="93">
        <v>-77.963928782830038</v>
      </c>
      <c r="K146" s="95">
        <v>143</v>
      </c>
    </row>
    <row r="147" spans="1:11" ht="15.75" thickBot="1" x14ac:dyDescent="0.3">
      <c r="A147" t="s">
        <v>485</v>
      </c>
      <c r="B147" s="42">
        <v>-0.51164296269181686</v>
      </c>
      <c r="C147">
        <v>144</v>
      </c>
      <c r="I147" s="78" t="s">
        <v>123</v>
      </c>
      <c r="J147" s="96">
        <v>-78.644460649490426</v>
      </c>
      <c r="K147" s="95">
        <v>144</v>
      </c>
    </row>
    <row r="148" spans="1:11" x14ac:dyDescent="0.25">
      <c r="A148" t="s">
        <v>486</v>
      </c>
      <c r="B148" s="42">
        <v>-0.51164296269181686</v>
      </c>
      <c r="C148">
        <v>145</v>
      </c>
    </row>
    <row r="149" spans="1:11" x14ac:dyDescent="0.25">
      <c r="A149" t="s">
        <v>487</v>
      </c>
      <c r="B149" s="42">
        <v>-0.51164296269181686</v>
      </c>
      <c r="C149">
        <v>146</v>
      </c>
    </row>
    <row r="150" spans="1:11" x14ac:dyDescent="0.25">
      <c r="A150" t="s">
        <v>488</v>
      </c>
      <c r="B150" s="42">
        <v>-0.51164296269181686</v>
      </c>
      <c r="C150">
        <v>147</v>
      </c>
    </row>
    <row r="151" spans="1:11" x14ac:dyDescent="0.25">
      <c r="A151" t="s">
        <v>246</v>
      </c>
      <c r="B151" s="42">
        <v>-0.51164296269181686</v>
      </c>
      <c r="C151">
        <v>148</v>
      </c>
    </row>
    <row r="152" spans="1:11" x14ac:dyDescent="0.25">
      <c r="A152" t="s">
        <v>67</v>
      </c>
      <c r="B152" s="42">
        <v>-0.51164296269181686</v>
      </c>
      <c r="C152">
        <v>149</v>
      </c>
    </row>
    <row r="153" spans="1:11" x14ac:dyDescent="0.25">
      <c r="A153" t="s">
        <v>489</v>
      </c>
      <c r="B153" s="42">
        <v>-0.51164296269181686</v>
      </c>
      <c r="C153">
        <v>150</v>
      </c>
    </row>
    <row r="154" spans="1:11" x14ac:dyDescent="0.25">
      <c r="A154" t="s">
        <v>490</v>
      </c>
      <c r="B154" s="42">
        <v>-0.51164296269181686</v>
      </c>
      <c r="C154">
        <v>151</v>
      </c>
    </row>
    <row r="155" spans="1:11" x14ac:dyDescent="0.25">
      <c r="A155" t="s">
        <v>491</v>
      </c>
      <c r="B155" s="42">
        <v>-0.51164296269181686</v>
      </c>
      <c r="C155">
        <v>152</v>
      </c>
    </row>
    <row r="156" spans="1:11" x14ac:dyDescent="0.25">
      <c r="A156" t="s">
        <v>231</v>
      </c>
      <c r="B156" s="42">
        <v>-0.53737734438844242</v>
      </c>
      <c r="C156">
        <v>153</v>
      </c>
    </row>
    <row r="157" spans="1:11" x14ac:dyDescent="0.25">
      <c r="A157" t="s">
        <v>492</v>
      </c>
      <c r="B157" s="42">
        <v>-0.6256134495469976</v>
      </c>
      <c r="C157">
        <v>154</v>
      </c>
    </row>
    <row r="158" spans="1:11" x14ac:dyDescent="0.25">
      <c r="A158" t="s">
        <v>493</v>
      </c>
      <c r="B158" s="42">
        <v>-0.6256134495469976</v>
      </c>
      <c r="C158">
        <v>155</v>
      </c>
    </row>
    <row r="159" spans="1:11" x14ac:dyDescent="0.25">
      <c r="A159" t="s">
        <v>253</v>
      </c>
      <c r="B159" s="42">
        <v>-0.6256134495469976</v>
      </c>
      <c r="C159">
        <v>156</v>
      </c>
    </row>
    <row r="160" spans="1:11" x14ac:dyDescent="0.25">
      <c r="A160" t="s">
        <v>494</v>
      </c>
      <c r="B160" s="42">
        <v>-0.6256134495469976</v>
      </c>
      <c r="C160">
        <v>157</v>
      </c>
    </row>
    <row r="161" spans="1:3" x14ac:dyDescent="0.25">
      <c r="A161" t="s">
        <v>114</v>
      </c>
      <c r="B161" s="42">
        <v>-0.6256134495469976</v>
      </c>
      <c r="C161">
        <v>158</v>
      </c>
    </row>
    <row r="162" spans="1:3" x14ac:dyDescent="0.25">
      <c r="A162" t="s">
        <v>132</v>
      </c>
      <c r="B162" s="42">
        <v>-0.6256134495469976</v>
      </c>
      <c r="C162">
        <v>159</v>
      </c>
    </row>
    <row r="163" spans="1:3" x14ac:dyDescent="0.25">
      <c r="A163" t="s">
        <v>495</v>
      </c>
      <c r="B163" s="42">
        <v>-0.6256134495469976</v>
      </c>
      <c r="C163">
        <v>160</v>
      </c>
    </row>
    <row r="164" spans="1:3" x14ac:dyDescent="0.25">
      <c r="A164" t="s">
        <v>190</v>
      </c>
      <c r="B164" s="42">
        <v>-0.6256134495469976</v>
      </c>
      <c r="C164">
        <v>161</v>
      </c>
    </row>
    <row r="165" spans="1:3" x14ac:dyDescent="0.25">
      <c r="A165" t="s">
        <v>496</v>
      </c>
      <c r="B165" s="42">
        <v>-0.6256134495469976</v>
      </c>
      <c r="C165">
        <v>162</v>
      </c>
    </row>
    <row r="166" spans="1:3" x14ac:dyDescent="0.25">
      <c r="A166" t="s">
        <v>497</v>
      </c>
      <c r="B166" s="42">
        <v>-0.6256134495469976</v>
      </c>
      <c r="C166">
        <v>163</v>
      </c>
    </row>
    <row r="167" spans="1:3" x14ac:dyDescent="0.25">
      <c r="A167" t="s">
        <v>71</v>
      </c>
      <c r="B167" s="42">
        <v>-0.66604925287157091</v>
      </c>
      <c r="C167">
        <v>164</v>
      </c>
    </row>
    <row r="168" spans="1:3" x14ac:dyDescent="0.25">
      <c r="A168" t="s">
        <v>92</v>
      </c>
      <c r="B168" s="42">
        <v>-0.67708221294024895</v>
      </c>
      <c r="C168">
        <v>165</v>
      </c>
    </row>
    <row r="169" spans="1:3" x14ac:dyDescent="0.25">
      <c r="A169" t="s">
        <v>57</v>
      </c>
      <c r="B169" s="42">
        <v>-0.73958393640217812</v>
      </c>
      <c r="C169">
        <v>166</v>
      </c>
    </row>
    <row r="170" spans="1:3" x14ac:dyDescent="0.25">
      <c r="A170" t="s">
        <v>244</v>
      </c>
      <c r="B170" s="42">
        <v>-0.73958393640217812</v>
      </c>
      <c r="C170">
        <v>167</v>
      </c>
    </row>
    <row r="171" spans="1:3" x14ac:dyDescent="0.25">
      <c r="A171" t="s">
        <v>51</v>
      </c>
      <c r="B171" s="42">
        <v>-0.73958393640217812</v>
      </c>
      <c r="C171">
        <v>168</v>
      </c>
    </row>
    <row r="172" spans="1:3" x14ac:dyDescent="0.25">
      <c r="A172" t="s">
        <v>498</v>
      </c>
      <c r="B172" s="42">
        <v>-0.73958393640217812</v>
      </c>
      <c r="C172">
        <v>169</v>
      </c>
    </row>
    <row r="173" spans="1:3" x14ac:dyDescent="0.25">
      <c r="A173" t="s">
        <v>225</v>
      </c>
      <c r="B173" s="42">
        <v>-0.76531831809880391</v>
      </c>
      <c r="C173">
        <v>170</v>
      </c>
    </row>
    <row r="174" spans="1:3" x14ac:dyDescent="0.25">
      <c r="A174" t="s">
        <v>72</v>
      </c>
      <c r="B174" s="42">
        <v>-0.76531831809880391</v>
      </c>
      <c r="C174">
        <v>171</v>
      </c>
    </row>
    <row r="175" spans="1:3" x14ac:dyDescent="0.25">
      <c r="A175" t="s">
        <v>223</v>
      </c>
      <c r="B175" s="42">
        <v>-0.85355442325735886</v>
      </c>
      <c r="C175">
        <v>172</v>
      </c>
    </row>
    <row r="176" spans="1:3" x14ac:dyDescent="0.25">
      <c r="A176" t="s">
        <v>499</v>
      </c>
      <c r="B176" s="42">
        <v>-0.85355442325735886</v>
      </c>
      <c r="C176">
        <v>173</v>
      </c>
    </row>
    <row r="177" spans="1:3" x14ac:dyDescent="0.25">
      <c r="A177" t="s">
        <v>124</v>
      </c>
      <c r="B177" s="42">
        <v>-0.85355442325735886</v>
      </c>
      <c r="C177">
        <v>174</v>
      </c>
    </row>
    <row r="178" spans="1:3" x14ac:dyDescent="0.25">
      <c r="A178" t="s">
        <v>500</v>
      </c>
      <c r="B178" s="42">
        <v>-0.85355442325735886</v>
      </c>
      <c r="C178">
        <v>175</v>
      </c>
    </row>
    <row r="179" spans="1:3" x14ac:dyDescent="0.25">
      <c r="A179" t="s">
        <v>501</v>
      </c>
      <c r="B179" s="42">
        <v>-0.85355442325735886</v>
      </c>
      <c r="C179">
        <v>176</v>
      </c>
    </row>
    <row r="180" spans="1:3" x14ac:dyDescent="0.25">
      <c r="A180" t="s">
        <v>502</v>
      </c>
      <c r="B180" s="42">
        <v>-0.85355442325735886</v>
      </c>
      <c r="C180">
        <v>177</v>
      </c>
    </row>
    <row r="181" spans="1:3" x14ac:dyDescent="0.25">
      <c r="A181" t="s">
        <v>64</v>
      </c>
      <c r="B181" s="42">
        <v>-0.87928880495398443</v>
      </c>
      <c r="C181">
        <v>178</v>
      </c>
    </row>
    <row r="182" spans="1:3" x14ac:dyDescent="0.25">
      <c r="A182" t="s">
        <v>207</v>
      </c>
      <c r="B182" s="42">
        <v>-0.96752491011253938</v>
      </c>
      <c r="C182">
        <v>179</v>
      </c>
    </row>
    <row r="183" spans="1:3" x14ac:dyDescent="0.25">
      <c r="A183" t="s">
        <v>503</v>
      </c>
      <c r="B183" s="42">
        <v>-0.96752491011253938</v>
      </c>
      <c r="C183">
        <v>180</v>
      </c>
    </row>
    <row r="184" spans="1:3" x14ac:dyDescent="0.25">
      <c r="A184" t="s">
        <v>504</v>
      </c>
      <c r="B184" s="42">
        <v>-0.96752491011253938</v>
      </c>
      <c r="C184">
        <v>181</v>
      </c>
    </row>
    <row r="185" spans="1:3" x14ac:dyDescent="0.25">
      <c r="A185" t="s">
        <v>84</v>
      </c>
      <c r="B185" s="42">
        <v>-0.98222633174048735</v>
      </c>
      <c r="C185">
        <v>182</v>
      </c>
    </row>
    <row r="186" spans="1:3" x14ac:dyDescent="0.25">
      <c r="A186" t="s">
        <v>80</v>
      </c>
      <c r="B186" s="42">
        <v>-0.99325929180916495</v>
      </c>
      <c r="C186">
        <v>183</v>
      </c>
    </row>
    <row r="187" spans="1:3" x14ac:dyDescent="0.25">
      <c r="A187" t="s">
        <v>265</v>
      </c>
      <c r="B187" s="42">
        <v>-1.0189936735057907</v>
      </c>
      <c r="C187">
        <v>184</v>
      </c>
    </row>
    <row r="188" spans="1:3" x14ac:dyDescent="0.25">
      <c r="A188" t="s">
        <v>505</v>
      </c>
      <c r="B188" s="42">
        <v>-1.0814953969677201</v>
      </c>
      <c r="C188">
        <v>185</v>
      </c>
    </row>
    <row r="189" spans="1:3" x14ac:dyDescent="0.25">
      <c r="A189" t="s">
        <v>169</v>
      </c>
      <c r="B189" s="42">
        <v>-1.0814953969677201</v>
      </c>
      <c r="C189">
        <v>186</v>
      </c>
    </row>
    <row r="190" spans="1:3" x14ac:dyDescent="0.25">
      <c r="A190" t="s">
        <v>203</v>
      </c>
      <c r="B190" s="42">
        <v>-1.0961968185956676</v>
      </c>
      <c r="C190">
        <v>187</v>
      </c>
    </row>
    <row r="191" spans="1:3" x14ac:dyDescent="0.25">
      <c r="A191" t="s">
        <v>506</v>
      </c>
      <c r="B191" s="42">
        <v>-1.1954658838229006</v>
      </c>
      <c r="C191">
        <v>188</v>
      </c>
    </row>
    <row r="192" spans="1:3" x14ac:dyDescent="0.25">
      <c r="A192" t="s">
        <v>507</v>
      </c>
      <c r="B192" s="42">
        <v>-1.1954658838229006</v>
      </c>
      <c r="C192">
        <v>189</v>
      </c>
    </row>
    <row r="193" spans="1:3" x14ac:dyDescent="0.25">
      <c r="A193" t="s">
        <v>194</v>
      </c>
      <c r="B193" s="42">
        <v>-1.1954658838229006</v>
      </c>
      <c r="C193">
        <v>190</v>
      </c>
    </row>
    <row r="194" spans="1:3" x14ac:dyDescent="0.25">
      <c r="A194" t="s">
        <v>271</v>
      </c>
      <c r="B194" s="42">
        <v>-1.1954658838229006</v>
      </c>
      <c r="C194">
        <v>191</v>
      </c>
    </row>
    <row r="195" spans="1:3" x14ac:dyDescent="0.25">
      <c r="A195" t="s">
        <v>250</v>
      </c>
      <c r="B195" s="42">
        <v>-1.1954658838229006</v>
      </c>
      <c r="C195">
        <v>192</v>
      </c>
    </row>
    <row r="196" spans="1:3" x14ac:dyDescent="0.25">
      <c r="A196" t="s">
        <v>508</v>
      </c>
      <c r="B196" s="42">
        <v>-1.1954658838229006</v>
      </c>
      <c r="C196">
        <v>193</v>
      </c>
    </row>
    <row r="197" spans="1:3" x14ac:dyDescent="0.25">
      <c r="A197" t="s">
        <v>236</v>
      </c>
      <c r="B197" s="42">
        <v>-1.1954658838229006</v>
      </c>
      <c r="C197">
        <v>194</v>
      </c>
    </row>
    <row r="198" spans="1:3" x14ac:dyDescent="0.25">
      <c r="A198" t="s">
        <v>509</v>
      </c>
      <c r="B198" s="42">
        <v>-1.1954658838229006</v>
      </c>
      <c r="C198">
        <v>195</v>
      </c>
    </row>
    <row r="199" spans="1:3" x14ac:dyDescent="0.25">
      <c r="A199" t="s">
        <v>510</v>
      </c>
      <c r="B199" s="42">
        <v>-1.2212002655195264</v>
      </c>
      <c r="C199">
        <v>196</v>
      </c>
    </row>
    <row r="200" spans="1:3" x14ac:dyDescent="0.25">
      <c r="A200" t="s">
        <v>270</v>
      </c>
      <c r="B200" s="42">
        <v>-1.4234068575332619</v>
      </c>
      <c r="C200">
        <v>197</v>
      </c>
    </row>
    <row r="201" spans="1:3" x14ac:dyDescent="0.25">
      <c r="A201" t="s">
        <v>511</v>
      </c>
      <c r="B201" s="42">
        <v>-1.4234068575332619</v>
      </c>
      <c r="C201">
        <v>198</v>
      </c>
    </row>
    <row r="202" spans="1:3" x14ac:dyDescent="0.25">
      <c r="A202" t="s">
        <v>278</v>
      </c>
      <c r="B202" s="42">
        <v>-1.4234068575332619</v>
      </c>
      <c r="C202">
        <v>199</v>
      </c>
    </row>
    <row r="203" spans="1:3" x14ac:dyDescent="0.25">
      <c r="A203" t="s">
        <v>512</v>
      </c>
      <c r="B203" s="42">
        <v>-1.4491412392298875</v>
      </c>
      <c r="C203">
        <v>200</v>
      </c>
    </row>
    <row r="204" spans="1:3" x14ac:dyDescent="0.25">
      <c r="A204" t="s">
        <v>260</v>
      </c>
      <c r="B204" s="42">
        <v>-1.4491412392298875</v>
      </c>
      <c r="C204">
        <v>201</v>
      </c>
    </row>
    <row r="205" spans="1:3" x14ac:dyDescent="0.25">
      <c r="A205" t="s">
        <v>513</v>
      </c>
      <c r="B205" s="42">
        <v>-1.4491412392298875</v>
      </c>
      <c r="C205">
        <v>202</v>
      </c>
    </row>
    <row r="206" spans="1:3" x14ac:dyDescent="0.25">
      <c r="A206" t="s">
        <v>514</v>
      </c>
      <c r="B206" s="42">
        <v>-1.4748756209265133</v>
      </c>
      <c r="C206">
        <v>203</v>
      </c>
    </row>
    <row r="207" spans="1:3" x14ac:dyDescent="0.25">
      <c r="A207" t="s">
        <v>515</v>
      </c>
      <c r="B207" s="42">
        <v>-1.500610002623139</v>
      </c>
      <c r="C207">
        <v>204</v>
      </c>
    </row>
    <row r="208" spans="1:3" x14ac:dyDescent="0.25">
      <c r="A208" t="s">
        <v>159</v>
      </c>
      <c r="B208" s="42">
        <v>-1.5373773443884424</v>
      </c>
      <c r="C208">
        <v>205</v>
      </c>
    </row>
    <row r="209" spans="1:3" x14ac:dyDescent="0.25">
      <c r="A209" t="s">
        <v>516</v>
      </c>
      <c r="B209" s="42">
        <v>-1.5373773443884424</v>
      </c>
      <c r="C209">
        <v>206</v>
      </c>
    </row>
    <row r="210" spans="1:3" x14ac:dyDescent="0.25">
      <c r="A210" t="s">
        <v>188</v>
      </c>
      <c r="B210" s="42">
        <v>-1.588846107781694</v>
      </c>
      <c r="C210">
        <v>207</v>
      </c>
    </row>
    <row r="211" spans="1:3" x14ac:dyDescent="0.25">
      <c r="A211" t="s">
        <v>196</v>
      </c>
      <c r="B211" s="42">
        <v>-1.6145804894783193</v>
      </c>
      <c r="C211">
        <v>208</v>
      </c>
    </row>
    <row r="212" spans="1:3" x14ac:dyDescent="0.25">
      <c r="A212" t="s">
        <v>517</v>
      </c>
      <c r="B212" s="42">
        <v>-1.6513478312436232</v>
      </c>
      <c r="C212">
        <v>209</v>
      </c>
    </row>
    <row r="213" spans="1:3" x14ac:dyDescent="0.25">
      <c r="A213" t="s">
        <v>55</v>
      </c>
      <c r="B213" s="42">
        <v>-1.7028165946368743</v>
      </c>
      <c r="C213">
        <v>210</v>
      </c>
    </row>
    <row r="214" spans="1:3" x14ac:dyDescent="0.25">
      <c r="A214" t="s">
        <v>149</v>
      </c>
      <c r="B214" s="42">
        <v>-1.7285509763335005</v>
      </c>
      <c r="C214">
        <v>211</v>
      </c>
    </row>
    <row r="215" spans="1:3" x14ac:dyDescent="0.25">
      <c r="A215" t="s">
        <v>222</v>
      </c>
      <c r="B215" s="42">
        <v>-1.7910526997954292</v>
      </c>
      <c r="C215">
        <v>212</v>
      </c>
    </row>
    <row r="216" spans="1:3" x14ac:dyDescent="0.25">
      <c r="A216" t="s">
        <v>53</v>
      </c>
      <c r="B216" s="42">
        <v>-1.9932592918091649</v>
      </c>
      <c r="C216">
        <v>213</v>
      </c>
    </row>
    <row r="217" spans="1:3" x14ac:dyDescent="0.25">
      <c r="A217" t="s">
        <v>275</v>
      </c>
      <c r="B217" s="42">
        <v>-2.1072297786643457</v>
      </c>
      <c r="C217">
        <v>214</v>
      </c>
    </row>
    <row r="218" spans="1:3" x14ac:dyDescent="0.25">
      <c r="A218" t="s">
        <v>34</v>
      </c>
      <c r="B218" s="42">
        <v>-2.121931200292293</v>
      </c>
      <c r="C218">
        <v>215</v>
      </c>
    </row>
    <row r="219" spans="1:3" x14ac:dyDescent="0.25">
      <c r="A219" t="s">
        <v>26</v>
      </c>
      <c r="B219" s="42">
        <v>-2.1586985420575973</v>
      </c>
      <c r="C219">
        <v>216</v>
      </c>
    </row>
    <row r="220" spans="1:3" x14ac:dyDescent="0.25">
      <c r="A220" t="s">
        <v>518</v>
      </c>
      <c r="B220" s="42">
        <v>-2.2101673054508488</v>
      </c>
      <c r="C220">
        <v>217</v>
      </c>
    </row>
    <row r="221" spans="1:3" x14ac:dyDescent="0.25">
      <c r="A221" t="s">
        <v>282</v>
      </c>
      <c r="B221" s="42">
        <v>-2.3388392139339764</v>
      </c>
      <c r="C221">
        <v>218</v>
      </c>
    </row>
    <row r="222" spans="1:3" x14ac:dyDescent="0.25">
      <c r="A222" t="s">
        <v>146</v>
      </c>
      <c r="B222" s="42">
        <v>-2.4123738974645841</v>
      </c>
      <c r="C222">
        <v>219</v>
      </c>
    </row>
    <row r="223" spans="1:3" x14ac:dyDescent="0.25">
      <c r="A223" t="s">
        <v>193</v>
      </c>
      <c r="B223" s="42">
        <v>-2.7395563610113101</v>
      </c>
      <c r="C223">
        <v>220</v>
      </c>
    </row>
    <row r="224" spans="1:3" x14ac:dyDescent="0.25">
      <c r="A224" t="s">
        <v>88</v>
      </c>
      <c r="B224" s="42">
        <v>-2.7910526997954292</v>
      </c>
      <c r="C224">
        <v>221</v>
      </c>
    </row>
    <row r="225" spans="1:3" x14ac:dyDescent="0.25">
      <c r="A225" t="s">
        <v>519</v>
      </c>
      <c r="B225" s="42">
        <v>-2.7910526997954292</v>
      </c>
      <c r="C225">
        <v>222</v>
      </c>
    </row>
    <row r="226" spans="1:3" x14ac:dyDescent="0.25">
      <c r="A226" t="s">
        <v>156</v>
      </c>
      <c r="B226" s="42">
        <v>-2.9307575683472358</v>
      </c>
      <c r="C226">
        <v>223</v>
      </c>
    </row>
    <row r="227" spans="1:3" x14ac:dyDescent="0.25">
      <c r="A227" t="s">
        <v>520</v>
      </c>
      <c r="B227" s="42">
        <v>-2.9454589899751831</v>
      </c>
      <c r="C227">
        <v>224</v>
      </c>
    </row>
    <row r="228" spans="1:3" x14ac:dyDescent="0.25">
      <c r="A228" t="s">
        <v>261</v>
      </c>
      <c r="B228" s="42">
        <v>-2.9638288731624023</v>
      </c>
      <c r="C228">
        <v>225</v>
      </c>
    </row>
    <row r="229" spans="1:3" x14ac:dyDescent="0.25">
      <c r="A229" t="s">
        <v>19</v>
      </c>
      <c r="B229" s="42">
        <v>-3.1623670036168665</v>
      </c>
      <c r="C229">
        <v>226</v>
      </c>
    </row>
    <row r="230" spans="1:3" x14ac:dyDescent="0.25">
      <c r="A230" t="s">
        <v>143</v>
      </c>
      <c r="B230" s="42">
        <v>-3.2726690289127776</v>
      </c>
      <c r="C230">
        <v>227</v>
      </c>
    </row>
    <row r="231" spans="1:3" x14ac:dyDescent="0.25">
      <c r="A231" t="s">
        <v>25</v>
      </c>
      <c r="B231" s="42">
        <v>-3.4123738974645841</v>
      </c>
      <c r="C231">
        <v>228</v>
      </c>
    </row>
    <row r="232" spans="1:3" x14ac:dyDescent="0.25">
      <c r="A232" t="s">
        <v>96</v>
      </c>
      <c r="B232" s="42">
        <v>-4.02266213506506</v>
      </c>
      <c r="C232">
        <v>229</v>
      </c>
    </row>
    <row r="233" spans="1:3" x14ac:dyDescent="0.25">
      <c r="A233" t="s">
        <v>521</v>
      </c>
      <c r="B233" s="42">
        <v>-4.044728055202417</v>
      </c>
      <c r="C233">
        <v>230</v>
      </c>
    </row>
    <row r="234" spans="1:3" x14ac:dyDescent="0.25">
      <c r="A234" t="s">
        <v>186</v>
      </c>
      <c r="B234" s="42">
        <v>-4.0704624368990423</v>
      </c>
      <c r="C234">
        <v>231</v>
      </c>
    </row>
    <row r="235" spans="1:3" x14ac:dyDescent="0.25">
      <c r="A235" t="s">
        <v>39</v>
      </c>
      <c r="B235" s="42">
        <v>-4.1586985420575973</v>
      </c>
      <c r="C235">
        <v>232</v>
      </c>
    </row>
    <row r="236" spans="1:3" x14ac:dyDescent="0.25">
      <c r="A236" t="s">
        <v>210</v>
      </c>
      <c r="B236" s="42">
        <v>-4.1844329237542226</v>
      </c>
      <c r="C236">
        <v>233</v>
      </c>
    </row>
    <row r="237" spans="1:3" x14ac:dyDescent="0.25">
      <c r="A237" t="s">
        <v>83</v>
      </c>
      <c r="B237" s="42">
        <v>-4.2248411516879258</v>
      </c>
      <c r="C237">
        <v>234</v>
      </c>
    </row>
    <row r="238" spans="1:3" x14ac:dyDescent="0.25">
      <c r="A238" t="s">
        <v>118</v>
      </c>
      <c r="B238" s="42">
        <v>-4.3535406355619237</v>
      </c>
      <c r="C238">
        <v>235</v>
      </c>
    </row>
    <row r="239" spans="1:3" x14ac:dyDescent="0.25">
      <c r="A239" t="s">
        <v>272</v>
      </c>
      <c r="B239" s="42">
        <v>-5.2506031087754224</v>
      </c>
      <c r="C239">
        <v>236</v>
      </c>
    </row>
    <row r="240" spans="1:3" x14ac:dyDescent="0.25">
      <c r="A240" t="s">
        <v>69</v>
      </c>
      <c r="B240" s="42">
        <v>-5.577813147713016</v>
      </c>
      <c r="C240">
        <v>237</v>
      </c>
    </row>
    <row r="241" spans="1:3" x14ac:dyDescent="0.25">
      <c r="A241" t="s">
        <v>130</v>
      </c>
      <c r="B241" s="42">
        <v>-7.2579400318939626</v>
      </c>
      <c r="C241">
        <v>238</v>
      </c>
    </row>
    <row r="242" spans="1:3" x14ac:dyDescent="0.25">
      <c r="A242" t="s">
        <v>197</v>
      </c>
      <c r="B242" s="42">
        <v>-7.3756065556992798</v>
      </c>
      <c r="C242">
        <v>239</v>
      </c>
    </row>
    <row r="243" spans="1:3" x14ac:dyDescent="0.25">
      <c r="A243" t="s">
        <v>141</v>
      </c>
      <c r="B243" s="42">
        <v>-7.577813147713016</v>
      </c>
      <c r="C243">
        <v>240</v>
      </c>
    </row>
    <row r="244" spans="1:3" x14ac:dyDescent="0.25">
      <c r="A244" t="s">
        <v>522</v>
      </c>
      <c r="B244" s="42">
        <v>-8.9527959130937234</v>
      </c>
      <c r="C244">
        <v>241</v>
      </c>
    </row>
    <row r="245" spans="1:3" x14ac:dyDescent="0.25">
      <c r="A245" t="s">
        <v>191</v>
      </c>
      <c r="B245" s="42">
        <v>-9.0483965167616862</v>
      </c>
      <c r="C245">
        <v>242</v>
      </c>
    </row>
    <row r="246" spans="1:3" x14ac:dyDescent="0.25">
      <c r="A246" t="s">
        <v>82</v>
      </c>
      <c r="B246" s="42">
        <v>-9.6697177144308402</v>
      </c>
      <c r="C246">
        <v>243</v>
      </c>
    </row>
    <row r="247" spans="1:3" x14ac:dyDescent="0.25">
      <c r="A247" t="s">
        <v>79</v>
      </c>
      <c r="B247" s="42">
        <v>-10.934426029906506</v>
      </c>
      <c r="C247">
        <v>244</v>
      </c>
    </row>
    <row r="248" spans="1:3" x14ac:dyDescent="0.25">
      <c r="A248" t="s">
        <v>113</v>
      </c>
      <c r="B248" s="42">
        <v>-10.96016041160313</v>
      </c>
      <c r="C248">
        <v>245</v>
      </c>
    </row>
    <row r="249" spans="1:3" x14ac:dyDescent="0.25">
      <c r="A249" t="s">
        <v>100</v>
      </c>
      <c r="B249" s="42">
        <v>-10.982198756349618</v>
      </c>
      <c r="C249">
        <v>246</v>
      </c>
    </row>
    <row r="250" spans="1:3" x14ac:dyDescent="0.25">
      <c r="A250" t="s">
        <v>87</v>
      </c>
      <c r="B250" s="42">
        <v>-11.353485484780194</v>
      </c>
      <c r="C250">
        <v>247</v>
      </c>
    </row>
    <row r="251" spans="1:3" x14ac:dyDescent="0.25">
      <c r="A251" t="s">
        <v>192</v>
      </c>
      <c r="B251" s="42">
        <v>-14.268972991962638</v>
      </c>
      <c r="C251">
        <v>248</v>
      </c>
    </row>
    <row r="252" spans="1:3" x14ac:dyDescent="0.25">
      <c r="A252" t="s">
        <v>75</v>
      </c>
      <c r="B252" s="42">
        <v>-14.96013283621226</v>
      </c>
      <c r="C252">
        <v>249</v>
      </c>
    </row>
    <row r="253" spans="1:3" x14ac:dyDescent="0.25">
      <c r="A253" t="s">
        <v>28</v>
      </c>
      <c r="B253" s="42">
        <v>-15.577785572322149</v>
      </c>
      <c r="C253">
        <v>250</v>
      </c>
    </row>
    <row r="254" spans="1:3" x14ac:dyDescent="0.25">
      <c r="A254" t="s">
        <v>22</v>
      </c>
      <c r="B254" s="42">
        <v>-19.526316808928897</v>
      </c>
      <c r="C254">
        <v>251</v>
      </c>
    </row>
    <row r="255" spans="1:3" x14ac:dyDescent="0.25">
      <c r="A255" t="s">
        <v>9</v>
      </c>
      <c r="B255" s="42">
        <v>-23.107147052491754</v>
      </c>
      <c r="C255">
        <v>252</v>
      </c>
    </row>
    <row r="256" spans="1:3" x14ac:dyDescent="0.25">
      <c r="A256" t="s">
        <v>18</v>
      </c>
      <c r="B256" s="42">
        <v>-25.735750022497683</v>
      </c>
      <c r="C256">
        <v>253</v>
      </c>
    </row>
    <row r="257" spans="1:3" x14ac:dyDescent="0.25">
      <c r="A257" t="s">
        <v>99</v>
      </c>
      <c r="B257" s="42">
        <v>-79.908608922037288</v>
      </c>
      <c r="C257">
        <v>254</v>
      </c>
    </row>
    <row r="258" spans="1:3" x14ac:dyDescent="0.25">
      <c r="A258" t="s">
        <v>123</v>
      </c>
      <c r="B258" s="42">
        <v>-109.80928470602831</v>
      </c>
      <c r="C258">
        <v>255</v>
      </c>
    </row>
    <row r="259" spans="1:3" x14ac:dyDescent="0.25">
      <c r="B259" s="4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4"/>
  <sheetViews>
    <sheetView workbookViewId="0">
      <pane ySplit="4" topLeftCell="A5" activePane="bottomLeft" state="frozen"/>
      <selection pane="bottomLeft" activeCell="L26" sqref="L26"/>
    </sheetView>
  </sheetViews>
  <sheetFormatPr defaultRowHeight="15" x14ac:dyDescent="0.25"/>
  <cols>
    <col min="1" max="1" width="19.140625" style="87" customWidth="1"/>
    <col min="3" max="4" width="6.140625" customWidth="1"/>
    <col min="5" max="5" width="17.42578125" customWidth="1"/>
    <col min="7" max="7" width="5.85546875" customWidth="1"/>
    <col min="9" max="9" width="17" customWidth="1"/>
    <col min="11" max="11" width="6.140625" customWidth="1"/>
  </cols>
  <sheetData>
    <row r="1" spans="1:11" s="85" customFormat="1" ht="18.75" x14ac:dyDescent="0.3">
      <c r="A1" s="86" t="s">
        <v>436</v>
      </c>
    </row>
    <row r="3" spans="1:11" s="91" customFormat="1" ht="15.75" x14ac:dyDescent="0.25">
      <c r="A3" s="90"/>
      <c r="B3" s="80" t="s">
        <v>287</v>
      </c>
      <c r="F3" s="80" t="s">
        <v>438</v>
      </c>
      <c r="J3" s="80" t="s">
        <v>437</v>
      </c>
    </row>
    <row r="4" spans="1:11" s="80" customFormat="1" ht="15.75" x14ac:dyDescent="0.25">
      <c r="A4" s="88" t="s">
        <v>120</v>
      </c>
      <c r="B4" s="84" t="s">
        <v>286</v>
      </c>
      <c r="C4" s="80" t="s">
        <v>288</v>
      </c>
      <c r="E4" s="83" t="s">
        <v>120</v>
      </c>
      <c r="F4" s="84" t="s">
        <v>286</v>
      </c>
      <c r="G4" s="80" t="s">
        <v>288</v>
      </c>
      <c r="I4" s="82" t="s">
        <v>120</v>
      </c>
      <c r="J4" s="79" t="s">
        <v>286</v>
      </c>
      <c r="K4" s="81" t="s">
        <v>288</v>
      </c>
    </row>
    <row r="5" spans="1:11" x14ac:dyDescent="0.25">
      <c r="A5" s="296" t="s">
        <v>289</v>
      </c>
      <c r="B5">
        <v>18.306099999999997</v>
      </c>
      <c r="C5">
        <v>1</v>
      </c>
      <c r="E5" s="73" t="s">
        <v>18</v>
      </c>
      <c r="F5">
        <v>40.639199999999995</v>
      </c>
      <c r="G5">
        <v>1</v>
      </c>
      <c r="I5" s="73" t="s">
        <v>113</v>
      </c>
      <c r="J5">
        <v>7.6784999999999997</v>
      </c>
      <c r="K5">
        <v>1</v>
      </c>
    </row>
    <row r="6" spans="1:11" x14ac:dyDescent="0.25">
      <c r="A6" s="89" t="s">
        <v>290</v>
      </c>
      <c r="B6">
        <v>11.7629</v>
      </c>
      <c r="C6">
        <v>2</v>
      </c>
      <c r="E6" s="297" t="s">
        <v>21</v>
      </c>
      <c r="F6">
        <v>27.106299999999997</v>
      </c>
      <c r="G6">
        <v>2</v>
      </c>
      <c r="I6" s="73" t="s">
        <v>65</v>
      </c>
      <c r="J6">
        <v>5.5926999999999998</v>
      </c>
      <c r="K6">
        <v>2</v>
      </c>
    </row>
    <row r="7" spans="1:11" x14ac:dyDescent="0.25">
      <c r="A7" s="296" t="s">
        <v>291</v>
      </c>
      <c r="B7">
        <v>6.5154999999999994</v>
      </c>
      <c r="C7">
        <v>3</v>
      </c>
      <c r="E7" s="297" t="s">
        <v>10</v>
      </c>
      <c r="F7">
        <v>25.995999999999995</v>
      </c>
      <c r="G7">
        <v>3</v>
      </c>
      <c r="I7" s="297" t="s">
        <v>15</v>
      </c>
      <c r="J7">
        <v>3.9073000000000002</v>
      </c>
      <c r="K7">
        <v>3</v>
      </c>
    </row>
    <row r="8" spans="1:11" x14ac:dyDescent="0.25">
      <c r="A8" s="296" t="s">
        <v>292</v>
      </c>
      <c r="B8">
        <v>6.2873000000000001</v>
      </c>
      <c r="C8">
        <v>4</v>
      </c>
      <c r="E8" s="297" t="s">
        <v>83</v>
      </c>
      <c r="F8">
        <v>20.954699999999999</v>
      </c>
      <c r="G8">
        <v>4</v>
      </c>
      <c r="I8" s="297" t="s">
        <v>130</v>
      </c>
      <c r="J8">
        <v>3.7928999999999999</v>
      </c>
      <c r="K8">
        <v>4</v>
      </c>
    </row>
    <row r="9" spans="1:11" x14ac:dyDescent="0.25">
      <c r="A9" s="296" t="s">
        <v>293</v>
      </c>
      <c r="B9">
        <v>6.1238999999999999</v>
      </c>
      <c r="C9">
        <v>5</v>
      </c>
      <c r="E9" s="297" t="s">
        <v>22</v>
      </c>
      <c r="F9">
        <v>15.110899999999999</v>
      </c>
      <c r="G9">
        <v>5</v>
      </c>
      <c r="I9" s="297" t="s">
        <v>10</v>
      </c>
      <c r="J9">
        <v>3.6152999999999995</v>
      </c>
      <c r="K9">
        <v>5</v>
      </c>
    </row>
    <row r="10" spans="1:11" x14ac:dyDescent="0.25">
      <c r="A10" s="89" t="s">
        <v>294</v>
      </c>
      <c r="B10">
        <v>5.5867000000000004</v>
      </c>
      <c r="C10">
        <v>6</v>
      </c>
      <c r="E10" s="73" t="s">
        <v>36</v>
      </c>
      <c r="F10">
        <v>12.0665</v>
      </c>
      <c r="G10">
        <v>6</v>
      </c>
      <c r="I10" s="73" t="s">
        <v>28</v>
      </c>
      <c r="J10">
        <v>3.4497</v>
      </c>
      <c r="K10">
        <v>6</v>
      </c>
    </row>
    <row r="11" spans="1:11" x14ac:dyDescent="0.25">
      <c r="A11" s="296" t="s">
        <v>295</v>
      </c>
      <c r="B11">
        <v>5.3083</v>
      </c>
      <c r="C11">
        <v>7</v>
      </c>
      <c r="E11" s="73" t="s">
        <v>171</v>
      </c>
      <c r="F11">
        <v>9.8567</v>
      </c>
      <c r="G11">
        <v>7</v>
      </c>
      <c r="I11" s="73" t="s">
        <v>31</v>
      </c>
      <c r="J11">
        <v>3.2208999999999999</v>
      </c>
      <c r="K11">
        <v>7</v>
      </c>
    </row>
    <row r="12" spans="1:11" x14ac:dyDescent="0.25">
      <c r="A12" s="89" t="s">
        <v>296</v>
      </c>
      <c r="B12">
        <v>5.2484999999999999</v>
      </c>
      <c r="C12">
        <v>8</v>
      </c>
      <c r="E12" s="73" t="s">
        <v>145</v>
      </c>
      <c r="F12">
        <v>9.8520999999999983</v>
      </c>
      <c r="G12">
        <v>8</v>
      </c>
      <c r="I12" s="73" t="s">
        <v>66</v>
      </c>
      <c r="J12">
        <v>2.7061000000000002</v>
      </c>
      <c r="K12">
        <v>8</v>
      </c>
    </row>
    <row r="13" spans="1:11" x14ac:dyDescent="0.25">
      <c r="A13" s="296" t="s">
        <v>297</v>
      </c>
      <c r="B13">
        <v>4.9992999999999999</v>
      </c>
      <c r="C13">
        <v>9</v>
      </c>
      <c r="E13" s="297" t="s">
        <v>130</v>
      </c>
      <c r="F13">
        <v>9.3788999999999998</v>
      </c>
      <c r="G13">
        <v>9</v>
      </c>
      <c r="I13" s="297" t="s">
        <v>22</v>
      </c>
      <c r="J13">
        <v>2.5345</v>
      </c>
      <c r="K13">
        <v>9</v>
      </c>
    </row>
    <row r="14" spans="1:11" x14ac:dyDescent="0.25">
      <c r="A14" s="296" t="s">
        <v>298</v>
      </c>
      <c r="B14">
        <v>4.5333000000000006</v>
      </c>
      <c r="C14">
        <v>10</v>
      </c>
      <c r="E14" s="297" t="s">
        <v>12</v>
      </c>
      <c r="F14">
        <v>9.2762999999999991</v>
      </c>
      <c r="G14">
        <v>10</v>
      </c>
      <c r="I14" s="73" t="s">
        <v>44</v>
      </c>
      <c r="J14">
        <v>2.3067000000000002</v>
      </c>
      <c r="K14">
        <v>10</v>
      </c>
    </row>
    <row r="15" spans="1:11" x14ac:dyDescent="0.25">
      <c r="A15" s="89" t="s">
        <v>299</v>
      </c>
      <c r="B15">
        <v>4.4443000000000001</v>
      </c>
      <c r="C15">
        <v>11</v>
      </c>
      <c r="E15" s="73" t="s">
        <v>96</v>
      </c>
      <c r="F15">
        <v>7.0664999999999996</v>
      </c>
      <c r="G15">
        <v>11</v>
      </c>
      <c r="I15" s="73" t="s">
        <v>131</v>
      </c>
      <c r="J15">
        <v>1.9930999999999999</v>
      </c>
      <c r="K15">
        <v>11</v>
      </c>
    </row>
    <row r="16" spans="1:11" x14ac:dyDescent="0.25">
      <c r="A16" s="295" t="s">
        <v>300</v>
      </c>
      <c r="B16">
        <v>4.3909000000000002</v>
      </c>
      <c r="C16">
        <v>12</v>
      </c>
      <c r="E16" s="73" t="s">
        <v>85</v>
      </c>
      <c r="F16">
        <v>6.6667999999999985</v>
      </c>
      <c r="G16">
        <v>12</v>
      </c>
      <c r="I16" s="73" t="s">
        <v>132</v>
      </c>
      <c r="J16">
        <v>1.9644999999999999</v>
      </c>
      <c r="K16">
        <v>12</v>
      </c>
    </row>
    <row r="17" spans="1:11" x14ac:dyDescent="0.25">
      <c r="A17" s="89" t="s">
        <v>301</v>
      </c>
      <c r="B17">
        <v>4.1805000000000003</v>
      </c>
      <c r="C17">
        <v>13</v>
      </c>
      <c r="E17" s="73" t="s">
        <v>112</v>
      </c>
      <c r="F17">
        <v>6.3298999999999994</v>
      </c>
      <c r="G17">
        <v>13</v>
      </c>
      <c r="I17" s="73" t="s">
        <v>40</v>
      </c>
      <c r="J17">
        <v>1.8214999999999999</v>
      </c>
      <c r="K17">
        <v>13</v>
      </c>
    </row>
    <row r="18" spans="1:11" x14ac:dyDescent="0.25">
      <c r="A18" s="89" t="s">
        <v>302</v>
      </c>
      <c r="B18">
        <v>3.0590999999999999</v>
      </c>
      <c r="C18">
        <v>14</v>
      </c>
      <c r="E18" s="73" t="s">
        <v>194</v>
      </c>
      <c r="F18">
        <v>6.2808999999999999</v>
      </c>
      <c r="G18">
        <v>14</v>
      </c>
      <c r="I18" s="73" t="s">
        <v>81</v>
      </c>
      <c r="J18">
        <v>1.6182999999999996</v>
      </c>
      <c r="K18">
        <v>14</v>
      </c>
    </row>
    <row r="19" spans="1:11" x14ac:dyDescent="0.25">
      <c r="A19" s="89" t="s">
        <v>303</v>
      </c>
      <c r="B19">
        <v>2.7113</v>
      </c>
      <c r="C19">
        <v>15</v>
      </c>
      <c r="E19" s="73" t="s">
        <v>41</v>
      </c>
      <c r="F19">
        <v>5.8566999999999991</v>
      </c>
      <c r="G19">
        <v>15</v>
      </c>
      <c r="I19" s="73" t="s">
        <v>95</v>
      </c>
      <c r="J19">
        <v>1.4200999999999997</v>
      </c>
      <c r="K19">
        <v>15</v>
      </c>
    </row>
    <row r="20" spans="1:11" x14ac:dyDescent="0.25">
      <c r="A20" s="89" t="s">
        <v>304</v>
      </c>
      <c r="B20">
        <v>2.5899000000000001</v>
      </c>
      <c r="C20">
        <v>16</v>
      </c>
      <c r="E20" s="73" t="s">
        <v>34</v>
      </c>
      <c r="F20">
        <v>5.3788999999999998</v>
      </c>
      <c r="G20">
        <v>16</v>
      </c>
      <c r="I20" s="73" t="s">
        <v>53</v>
      </c>
      <c r="J20">
        <v>1.3925000000000001</v>
      </c>
      <c r="K20">
        <v>16</v>
      </c>
    </row>
    <row r="21" spans="1:11" x14ac:dyDescent="0.25">
      <c r="A21" s="296" t="s">
        <v>305</v>
      </c>
      <c r="B21">
        <v>2.5186999999999999</v>
      </c>
      <c r="C21">
        <v>17</v>
      </c>
      <c r="E21" s="73" t="s">
        <v>44</v>
      </c>
      <c r="F21">
        <v>4.9163999999999994</v>
      </c>
      <c r="G21">
        <v>17</v>
      </c>
      <c r="I21" s="73" t="s">
        <v>87</v>
      </c>
      <c r="J21">
        <v>1.3639000000000001</v>
      </c>
      <c r="K21">
        <v>17</v>
      </c>
    </row>
    <row r="22" spans="1:11" x14ac:dyDescent="0.25">
      <c r="A22" s="89" t="s">
        <v>306</v>
      </c>
      <c r="B22">
        <v>2.4717000000000002</v>
      </c>
      <c r="C22">
        <v>18</v>
      </c>
      <c r="E22" s="73" t="s">
        <v>195</v>
      </c>
      <c r="F22">
        <v>4.4907000000000004</v>
      </c>
      <c r="G22">
        <v>18</v>
      </c>
      <c r="I22" s="73" t="s">
        <v>88</v>
      </c>
      <c r="J22">
        <v>0.99309999999999987</v>
      </c>
      <c r="K22">
        <v>18</v>
      </c>
    </row>
    <row r="23" spans="1:11" x14ac:dyDescent="0.25">
      <c r="A23" s="89" t="s">
        <v>307</v>
      </c>
      <c r="B23">
        <v>2.3731</v>
      </c>
      <c r="C23">
        <v>19</v>
      </c>
      <c r="E23" s="73" t="s">
        <v>196</v>
      </c>
      <c r="F23">
        <v>4.359</v>
      </c>
      <c r="G23">
        <v>19</v>
      </c>
      <c r="I23" s="73" t="s">
        <v>116</v>
      </c>
      <c r="J23">
        <v>0.99309999999999987</v>
      </c>
      <c r="K23">
        <v>19</v>
      </c>
    </row>
    <row r="24" spans="1:11" x14ac:dyDescent="0.25">
      <c r="A24" s="89" t="s">
        <v>308</v>
      </c>
      <c r="B24">
        <v>1.8487000000000009</v>
      </c>
      <c r="C24">
        <v>20</v>
      </c>
      <c r="E24" s="73" t="s">
        <v>197</v>
      </c>
      <c r="F24">
        <v>4.359</v>
      </c>
      <c r="G24">
        <v>20</v>
      </c>
      <c r="I24" s="297" t="s">
        <v>83</v>
      </c>
      <c r="J24">
        <v>0.99309999999999987</v>
      </c>
      <c r="K24">
        <v>20</v>
      </c>
    </row>
    <row r="25" spans="1:11" x14ac:dyDescent="0.25">
      <c r="A25" s="89" t="s">
        <v>309</v>
      </c>
      <c r="B25">
        <v>1.8003</v>
      </c>
      <c r="C25">
        <v>21</v>
      </c>
      <c r="E25" s="297" t="s">
        <v>118</v>
      </c>
      <c r="F25">
        <v>3.9347999999999992</v>
      </c>
      <c r="G25">
        <v>21</v>
      </c>
      <c r="I25" s="297" t="s">
        <v>26</v>
      </c>
      <c r="J25">
        <v>0.99309999999999987</v>
      </c>
      <c r="K25">
        <v>21</v>
      </c>
    </row>
    <row r="26" spans="1:11" x14ac:dyDescent="0.25">
      <c r="A26" s="296" t="s">
        <v>310</v>
      </c>
      <c r="B26">
        <v>1.7825</v>
      </c>
      <c r="C26">
        <v>22</v>
      </c>
      <c r="E26" s="73" t="s">
        <v>37</v>
      </c>
      <c r="F26">
        <v>3.8566999999999991</v>
      </c>
      <c r="G26">
        <v>22</v>
      </c>
      <c r="I26" s="297" t="s">
        <v>12</v>
      </c>
      <c r="J26">
        <v>0.99309999999999987</v>
      </c>
      <c r="K26">
        <v>22</v>
      </c>
    </row>
    <row r="27" spans="1:11" x14ac:dyDescent="0.25">
      <c r="A27" s="89" t="s">
        <v>311</v>
      </c>
      <c r="B27">
        <v>1.7468999999999999</v>
      </c>
      <c r="C27">
        <v>23</v>
      </c>
      <c r="E27" s="73" t="s">
        <v>29</v>
      </c>
      <c r="F27">
        <v>3.1737000000000002</v>
      </c>
      <c r="G27">
        <v>23</v>
      </c>
      <c r="I27" s="73" t="s">
        <v>133</v>
      </c>
      <c r="J27">
        <v>0.99309999999999987</v>
      </c>
      <c r="K27">
        <v>23</v>
      </c>
    </row>
    <row r="28" spans="1:11" x14ac:dyDescent="0.25">
      <c r="A28" s="89" t="s">
        <v>312</v>
      </c>
      <c r="B28">
        <v>1.7468999999999999</v>
      </c>
      <c r="C28">
        <v>24</v>
      </c>
      <c r="E28" s="78" t="s">
        <v>11</v>
      </c>
      <c r="F28">
        <v>3.0955999999999997</v>
      </c>
      <c r="G28">
        <v>24</v>
      </c>
      <c r="I28" s="73" t="s">
        <v>134</v>
      </c>
      <c r="J28">
        <v>0.96449999999999991</v>
      </c>
      <c r="K28">
        <v>24</v>
      </c>
    </row>
    <row r="29" spans="1:11" x14ac:dyDescent="0.25">
      <c r="A29" s="89" t="s">
        <v>313</v>
      </c>
      <c r="B29">
        <v>1.4264999999999999</v>
      </c>
      <c r="C29">
        <v>25</v>
      </c>
      <c r="E29" s="73" t="s">
        <v>198</v>
      </c>
      <c r="F29">
        <v>2.5442999999999998</v>
      </c>
      <c r="G29">
        <v>25</v>
      </c>
      <c r="I29" s="73" t="s">
        <v>60</v>
      </c>
      <c r="J29">
        <v>0.96449999999999991</v>
      </c>
      <c r="K29">
        <v>25</v>
      </c>
    </row>
    <row r="30" spans="1:11" x14ac:dyDescent="0.25">
      <c r="A30" s="89" t="s">
        <v>314</v>
      </c>
      <c r="B30">
        <v>1.4087000000000001</v>
      </c>
      <c r="C30">
        <v>26</v>
      </c>
      <c r="E30" s="73" t="s">
        <v>191</v>
      </c>
      <c r="F30">
        <v>2.4615999999999998</v>
      </c>
      <c r="G30">
        <v>26</v>
      </c>
      <c r="I30" s="297" t="s">
        <v>21</v>
      </c>
      <c r="J30">
        <v>0.93589999999999995</v>
      </c>
      <c r="K30">
        <v>26</v>
      </c>
    </row>
    <row r="31" spans="1:11" x14ac:dyDescent="0.25">
      <c r="A31" s="89" t="s">
        <v>315</v>
      </c>
      <c r="B31">
        <v>1.0348999999999999</v>
      </c>
      <c r="C31">
        <v>27</v>
      </c>
      <c r="E31" s="297" t="s">
        <v>15</v>
      </c>
      <c r="F31">
        <v>1.8857999999999997</v>
      </c>
      <c r="G31">
        <v>27</v>
      </c>
      <c r="I31" s="73" t="s">
        <v>85</v>
      </c>
      <c r="J31">
        <v>0.85009999999999986</v>
      </c>
      <c r="K31">
        <v>27</v>
      </c>
    </row>
    <row r="32" spans="1:11" x14ac:dyDescent="0.25">
      <c r="A32" s="89" t="s">
        <v>316</v>
      </c>
      <c r="B32">
        <v>0.8536999999999999</v>
      </c>
      <c r="C32">
        <v>28</v>
      </c>
      <c r="E32" s="73" t="s">
        <v>61</v>
      </c>
      <c r="F32">
        <v>1.8857999999999997</v>
      </c>
      <c r="G32">
        <v>28</v>
      </c>
      <c r="I32" s="297" t="s">
        <v>118</v>
      </c>
      <c r="J32">
        <v>0.76429999999999998</v>
      </c>
      <c r="K32">
        <v>28</v>
      </c>
    </row>
    <row r="33" spans="1:11" x14ac:dyDescent="0.25">
      <c r="A33" s="89" t="s">
        <v>317</v>
      </c>
      <c r="B33">
        <v>0.8536999999999999</v>
      </c>
      <c r="C33">
        <v>29</v>
      </c>
      <c r="E33" s="73" t="s">
        <v>199</v>
      </c>
      <c r="F33">
        <v>1.8076999999999996</v>
      </c>
      <c r="G33">
        <v>29</v>
      </c>
      <c r="I33" s="73" t="s">
        <v>135</v>
      </c>
      <c r="J33">
        <v>0.70710000000000006</v>
      </c>
      <c r="K33">
        <v>29</v>
      </c>
    </row>
    <row r="34" spans="1:11" x14ac:dyDescent="0.25">
      <c r="A34" s="89" t="s">
        <v>318</v>
      </c>
      <c r="B34">
        <v>0.8536999999999999</v>
      </c>
      <c r="C34">
        <v>30</v>
      </c>
      <c r="E34" s="73" t="s">
        <v>25</v>
      </c>
      <c r="F34">
        <v>1.6760000000000002</v>
      </c>
      <c r="G34">
        <v>30</v>
      </c>
      <c r="I34" s="73" t="s">
        <v>27</v>
      </c>
      <c r="J34">
        <v>0.67649999999999988</v>
      </c>
      <c r="K34">
        <v>30</v>
      </c>
    </row>
    <row r="35" spans="1:11" x14ac:dyDescent="0.25">
      <c r="A35" s="89" t="s">
        <v>319</v>
      </c>
      <c r="B35">
        <v>0.8536999999999999</v>
      </c>
      <c r="C35">
        <v>31</v>
      </c>
      <c r="E35" s="297" t="s">
        <v>26</v>
      </c>
      <c r="F35">
        <v>1.2272999999999996</v>
      </c>
      <c r="G35">
        <v>31</v>
      </c>
      <c r="I35" s="73" t="s">
        <v>136</v>
      </c>
      <c r="J35">
        <v>0.62129999999999996</v>
      </c>
      <c r="K35">
        <v>31</v>
      </c>
    </row>
    <row r="36" spans="1:11" x14ac:dyDescent="0.25">
      <c r="A36" s="89" t="s">
        <v>320</v>
      </c>
      <c r="B36">
        <v>0.84229999999999983</v>
      </c>
      <c r="C36">
        <v>32</v>
      </c>
      <c r="E36" s="73" t="s">
        <v>55</v>
      </c>
      <c r="F36">
        <v>1.2027999999999999</v>
      </c>
      <c r="G36">
        <v>32</v>
      </c>
      <c r="I36" s="73" t="s">
        <v>18</v>
      </c>
      <c r="J36">
        <v>0.62029999999999985</v>
      </c>
      <c r="K36">
        <v>32</v>
      </c>
    </row>
    <row r="37" spans="1:11" x14ac:dyDescent="0.25">
      <c r="A37" s="89" t="s">
        <v>321</v>
      </c>
      <c r="B37">
        <v>0.83590000000000009</v>
      </c>
      <c r="C37">
        <v>33</v>
      </c>
      <c r="E37" s="73" t="s">
        <v>156</v>
      </c>
      <c r="F37">
        <v>1.1491999999999996</v>
      </c>
      <c r="G37">
        <v>33</v>
      </c>
      <c r="I37" s="78" t="s">
        <v>11</v>
      </c>
      <c r="J37">
        <v>5.0300000000000011E-2</v>
      </c>
      <c r="K37">
        <v>33</v>
      </c>
    </row>
    <row r="38" spans="1:11" x14ac:dyDescent="0.25">
      <c r="A38" s="89" t="s">
        <v>322</v>
      </c>
      <c r="B38">
        <v>0.83590000000000009</v>
      </c>
      <c r="C38">
        <v>34</v>
      </c>
      <c r="E38" s="73" t="s">
        <v>69</v>
      </c>
      <c r="F38">
        <v>1.1491999999999996</v>
      </c>
      <c r="G38">
        <v>34</v>
      </c>
      <c r="I38" s="73" t="s">
        <v>137</v>
      </c>
      <c r="J38">
        <v>5.0300000000000011E-2</v>
      </c>
      <c r="K38">
        <v>34</v>
      </c>
    </row>
    <row r="39" spans="1:11" x14ac:dyDescent="0.25">
      <c r="A39" s="89" t="s">
        <v>323</v>
      </c>
      <c r="B39">
        <v>0.83590000000000009</v>
      </c>
      <c r="C39">
        <v>35</v>
      </c>
      <c r="E39" s="73" t="s">
        <v>79</v>
      </c>
      <c r="F39">
        <v>1.115499999999999</v>
      </c>
      <c r="G39">
        <v>35</v>
      </c>
      <c r="I39" s="73" t="s">
        <v>138</v>
      </c>
      <c r="J39">
        <v>5.0300000000000011E-2</v>
      </c>
      <c r="K39">
        <v>35</v>
      </c>
    </row>
    <row r="40" spans="1:11" x14ac:dyDescent="0.25">
      <c r="A40" s="89" t="s">
        <v>324</v>
      </c>
      <c r="B40">
        <v>0.83590000000000009</v>
      </c>
      <c r="C40">
        <v>36</v>
      </c>
      <c r="E40" s="73" t="s">
        <v>71</v>
      </c>
      <c r="F40">
        <v>1.0955999999999997</v>
      </c>
      <c r="G40">
        <v>36</v>
      </c>
      <c r="I40" s="73" t="s">
        <v>139</v>
      </c>
      <c r="J40">
        <v>5.0300000000000011E-2</v>
      </c>
      <c r="K40">
        <v>36</v>
      </c>
    </row>
    <row r="41" spans="1:11" x14ac:dyDescent="0.25">
      <c r="A41" s="89" t="s">
        <v>325</v>
      </c>
      <c r="B41">
        <v>0.81810000000000005</v>
      </c>
      <c r="C41">
        <v>37</v>
      </c>
      <c r="E41" s="73" t="s">
        <v>75</v>
      </c>
      <c r="F41">
        <v>1.0909999999999993</v>
      </c>
      <c r="G41">
        <v>37</v>
      </c>
      <c r="I41" s="73" t="s">
        <v>140</v>
      </c>
      <c r="J41">
        <v>5.0300000000000011E-2</v>
      </c>
      <c r="K41">
        <v>37</v>
      </c>
    </row>
    <row r="42" spans="1:11" x14ac:dyDescent="0.25">
      <c r="A42" s="89" t="s">
        <v>326</v>
      </c>
      <c r="B42">
        <v>0.80030000000000001</v>
      </c>
      <c r="C42">
        <v>38</v>
      </c>
      <c r="E42" s="73" t="s">
        <v>200</v>
      </c>
      <c r="F42">
        <v>1.0710999999999999</v>
      </c>
      <c r="G42">
        <v>38</v>
      </c>
      <c r="I42" s="73" t="s">
        <v>141</v>
      </c>
      <c r="J42">
        <v>5.0300000000000011E-2</v>
      </c>
      <c r="K42">
        <v>38</v>
      </c>
    </row>
    <row r="43" spans="1:11" x14ac:dyDescent="0.25">
      <c r="A43" s="89" t="s">
        <v>327</v>
      </c>
      <c r="B43">
        <v>0.78249999999999997</v>
      </c>
      <c r="C43">
        <v>39</v>
      </c>
      <c r="E43" s="73" t="s">
        <v>52</v>
      </c>
      <c r="F43">
        <v>1.0175000000000001</v>
      </c>
      <c r="G43">
        <v>39</v>
      </c>
      <c r="I43" s="73" t="s">
        <v>61</v>
      </c>
      <c r="J43">
        <v>5.0300000000000011E-2</v>
      </c>
      <c r="K43">
        <v>39</v>
      </c>
    </row>
    <row r="44" spans="1:11" x14ac:dyDescent="0.25">
      <c r="A44" s="89" t="s">
        <v>328</v>
      </c>
      <c r="B44">
        <v>0.77110000000000012</v>
      </c>
      <c r="C44">
        <v>40</v>
      </c>
      <c r="E44" s="73" t="s">
        <v>95</v>
      </c>
      <c r="F44">
        <v>0.95929999999999893</v>
      </c>
      <c r="G44">
        <v>40</v>
      </c>
      <c r="I44" s="73" t="s">
        <v>142</v>
      </c>
      <c r="J44">
        <v>5.0300000000000011E-2</v>
      </c>
      <c r="K44">
        <v>40</v>
      </c>
    </row>
    <row r="45" spans="1:11" x14ac:dyDescent="0.25">
      <c r="A45" s="89" t="s">
        <v>329</v>
      </c>
      <c r="B45">
        <v>0.7468999999999999</v>
      </c>
      <c r="C45">
        <v>41</v>
      </c>
      <c r="E45" s="73" t="s">
        <v>94</v>
      </c>
      <c r="F45">
        <v>0.93940000000000001</v>
      </c>
      <c r="G45">
        <v>41</v>
      </c>
      <c r="I45" s="73" t="s">
        <v>143</v>
      </c>
      <c r="J45">
        <v>5.0300000000000011E-2</v>
      </c>
      <c r="K45">
        <v>41</v>
      </c>
    </row>
    <row r="46" spans="1:11" x14ac:dyDescent="0.25">
      <c r="A46" s="89" t="s">
        <v>330</v>
      </c>
      <c r="B46">
        <v>0.7468999999999999</v>
      </c>
      <c r="C46">
        <v>42</v>
      </c>
      <c r="E46" s="73" t="s">
        <v>40</v>
      </c>
      <c r="F46">
        <v>0.91029999999999944</v>
      </c>
      <c r="G46">
        <v>42</v>
      </c>
      <c r="I46" s="73" t="s">
        <v>144</v>
      </c>
      <c r="J46">
        <v>5.0300000000000011E-2</v>
      </c>
      <c r="K46">
        <v>42</v>
      </c>
    </row>
    <row r="47" spans="1:11" x14ac:dyDescent="0.25">
      <c r="A47" s="89" t="s">
        <v>331</v>
      </c>
      <c r="B47">
        <v>0.72909999999999986</v>
      </c>
      <c r="C47">
        <v>43</v>
      </c>
      <c r="E47" s="73" t="s">
        <v>60</v>
      </c>
      <c r="F47">
        <v>0.88119999999999976</v>
      </c>
      <c r="G47">
        <v>43</v>
      </c>
      <c r="I47" s="73" t="s">
        <v>55</v>
      </c>
      <c r="J47">
        <v>5.0300000000000011E-2</v>
      </c>
      <c r="K47">
        <v>43</v>
      </c>
    </row>
    <row r="48" spans="1:11" x14ac:dyDescent="0.25">
      <c r="A48" s="89" t="s">
        <v>332</v>
      </c>
      <c r="B48">
        <v>0.71130000000000004</v>
      </c>
      <c r="C48">
        <v>44</v>
      </c>
      <c r="E48" s="73" t="s">
        <v>201</v>
      </c>
      <c r="F48">
        <v>0.80769999999999964</v>
      </c>
      <c r="G48">
        <v>44</v>
      </c>
      <c r="I48" s="73" t="s">
        <v>145</v>
      </c>
      <c r="J48">
        <v>2.1699999999999942E-2</v>
      </c>
      <c r="K48">
        <v>44</v>
      </c>
    </row>
    <row r="49" spans="1:11" x14ac:dyDescent="0.25">
      <c r="A49" s="89" t="s">
        <v>333</v>
      </c>
      <c r="B49">
        <v>0.53330000000000011</v>
      </c>
      <c r="C49">
        <v>45</v>
      </c>
      <c r="E49" s="73" t="s">
        <v>113</v>
      </c>
      <c r="F49">
        <v>0.75409999999999977</v>
      </c>
      <c r="G49">
        <v>45</v>
      </c>
      <c r="I49" s="73" t="s">
        <v>146</v>
      </c>
      <c r="J49">
        <v>2.1699999999999942E-2</v>
      </c>
      <c r="K49">
        <v>45</v>
      </c>
    </row>
    <row r="50" spans="1:11" x14ac:dyDescent="0.25">
      <c r="A50" s="89" t="s">
        <v>334</v>
      </c>
      <c r="B50">
        <v>0.39729999999999999</v>
      </c>
      <c r="C50">
        <v>46</v>
      </c>
      <c r="E50" s="73" t="s">
        <v>202</v>
      </c>
      <c r="F50">
        <v>0.59789999999999988</v>
      </c>
      <c r="G50">
        <v>46</v>
      </c>
      <c r="I50" s="73" t="s">
        <v>147</v>
      </c>
      <c r="J50">
        <v>2.1699999999999942E-2</v>
      </c>
      <c r="K50">
        <v>46</v>
      </c>
    </row>
    <row r="51" spans="1:11" x14ac:dyDescent="0.25">
      <c r="A51" s="89" t="s">
        <v>335</v>
      </c>
      <c r="B51">
        <v>0.15450000000000053</v>
      </c>
      <c r="C51">
        <v>47</v>
      </c>
      <c r="E51" s="73" t="s">
        <v>203</v>
      </c>
      <c r="F51">
        <v>0.54429999999999978</v>
      </c>
      <c r="G51">
        <v>47</v>
      </c>
      <c r="I51" s="73" t="s">
        <v>57</v>
      </c>
      <c r="J51">
        <v>2.1699999999999942E-2</v>
      </c>
      <c r="K51">
        <v>47</v>
      </c>
    </row>
    <row r="52" spans="1:11" x14ac:dyDescent="0.25">
      <c r="A52" s="89" t="s">
        <v>336</v>
      </c>
      <c r="B52">
        <v>0.15129999999999999</v>
      </c>
      <c r="C52">
        <v>48</v>
      </c>
      <c r="E52" s="73" t="s">
        <v>117</v>
      </c>
      <c r="F52">
        <v>0.54429999999999978</v>
      </c>
      <c r="G52">
        <v>48</v>
      </c>
      <c r="I52" s="73" t="s">
        <v>9</v>
      </c>
      <c r="J52">
        <v>2.1699999999999942E-2</v>
      </c>
      <c r="K52">
        <v>48</v>
      </c>
    </row>
    <row r="53" spans="1:11" x14ac:dyDescent="0.25">
      <c r="A53" s="89" t="s">
        <v>337</v>
      </c>
      <c r="B53">
        <v>-0.12850000000000006</v>
      </c>
      <c r="C53">
        <v>49</v>
      </c>
      <c r="E53" s="73" t="s">
        <v>204</v>
      </c>
      <c r="F53">
        <v>0.49069999999999991</v>
      </c>
      <c r="G53">
        <v>49</v>
      </c>
      <c r="I53" s="73" t="s">
        <v>148</v>
      </c>
      <c r="J53">
        <v>2.1699999999999942E-2</v>
      </c>
      <c r="K53">
        <v>49</v>
      </c>
    </row>
    <row r="54" spans="1:11" x14ac:dyDescent="0.25">
      <c r="A54" s="89" t="s">
        <v>338</v>
      </c>
      <c r="B54">
        <v>-0.12850000000000006</v>
      </c>
      <c r="C54">
        <v>50</v>
      </c>
      <c r="E54" s="73" t="s">
        <v>205</v>
      </c>
      <c r="F54">
        <v>0.41259999999999986</v>
      </c>
      <c r="G54">
        <v>50</v>
      </c>
      <c r="I54" s="73" t="s">
        <v>36</v>
      </c>
      <c r="J54">
        <v>-6.9000000000001283E-3</v>
      </c>
      <c r="K54">
        <v>50</v>
      </c>
    </row>
    <row r="55" spans="1:11" x14ac:dyDescent="0.25">
      <c r="A55" s="89" t="s">
        <v>339</v>
      </c>
      <c r="B55">
        <v>-0.12850000000000006</v>
      </c>
      <c r="C55">
        <v>51</v>
      </c>
      <c r="E55" s="73" t="s">
        <v>206</v>
      </c>
      <c r="F55">
        <v>0.3344999999999998</v>
      </c>
      <c r="G55">
        <v>51</v>
      </c>
      <c r="I55" s="73" t="s">
        <v>69</v>
      </c>
      <c r="J55">
        <v>-6.9000000000001283E-3</v>
      </c>
      <c r="K55">
        <v>51</v>
      </c>
    </row>
    <row r="56" spans="1:11" x14ac:dyDescent="0.25">
      <c r="A56" s="89" t="s">
        <v>340</v>
      </c>
      <c r="B56">
        <v>-0.12850000000000006</v>
      </c>
      <c r="C56">
        <v>52</v>
      </c>
      <c r="E56" s="73" t="s">
        <v>84</v>
      </c>
      <c r="F56">
        <v>0.3344999999999998</v>
      </c>
      <c r="G56">
        <v>52</v>
      </c>
      <c r="I56" s="73" t="s">
        <v>96</v>
      </c>
      <c r="J56">
        <v>-6.9000000000001283E-3</v>
      </c>
      <c r="K56">
        <v>52</v>
      </c>
    </row>
    <row r="57" spans="1:11" x14ac:dyDescent="0.25">
      <c r="A57" s="89" t="s">
        <v>341</v>
      </c>
      <c r="B57">
        <v>-0.12850000000000006</v>
      </c>
      <c r="C57">
        <v>53</v>
      </c>
      <c r="E57" s="73" t="s">
        <v>30</v>
      </c>
      <c r="F57">
        <v>0.28089999999999993</v>
      </c>
      <c r="G57">
        <v>53</v>
      </c>
      <c r="I57" s="73" t="s">
        <v>149</v>
      </c>
      <c r="J57">
        <v>-3.5500000000000087E-2</v>
      </c>
      <c r="K57">
        <v>53</v>
      </c>
    </row>
    <row r="58" spans="1:11" x14ac:dyDescent="0.25">
      <c r="A58" s="89" t="s">
        <v>342</v>
      </c>
      <c r="B58">
        <v>-0.12850000000000006</v>
      </c>
      <c r="C58">
        <v>54</v>
      </c>
      <c r="E58" s="73" t="s">
        <v>51</v>
      </c>
      <c r="F58">
        <v>0.22729999999999961</v>
      </c>
      <c r="G58">
        <v>54</v>
      </c>
      <c r="I58" s="73" t="s">
        <v>150</v>
      </c>
      <c r="J58">
        <v>-3.5500000000000087E-2</v>
      </c>
      <c r="K58">
        <v>54</v>
      </c>
    </row>
    <row r="59" spans="1:11" x14ac:dyDescent="0.25">
      <c r="A59" s="89" t="s">
        <v>343</v>
      </c>
      <c r="B59">
        <v>-0.12850000000000006</v>
      </c>
      <c r="C59">
        <v>55</v>
      </c>
      <c r="E59" s="73" t="s">
        <v>27</v>
      </c>
      <c r="F59">
        <v>0.2134999999999998</v>
      </c>
      <c r="G59">
        <v>55</v>
      </c>
      <c r="I59" s="73" t="s">
        <v>94</v>
      </c>
      <c r="J59">
        <v>-6.4100000000000046E-2</v>
      </c>
      <c r="K59">
        <v>55</v>
      </c>
    </row>
    <row r="60" spans="1:11" x14ac:dyDescent="0.25">
      <c r="A60" s="89" t="s">
        <v>344</v>
      </c>
      <c r="B60">
        <v>-0.12850000000000006</v>
      </c>
      <c r="C60">
        <v>56</v>
      </c>
      <c r="E60" s="73" t="s">
        <v>91</v>
      </c>
      <c r="F60">
        <v>0.20279999999999987</v>
      </c>
      <c r="G60">
        <v>56</v>
      </c>
      <c r="I60" s="73" t="s">
        <v>151</v>
      </c>
      <c r="J60">
        <v>-0.12129999999999996</v>
      </c>
      <c r="K60">
        <v>56</v>
      </c>
    </row>
    <row r="61" spans="1:11" x14ac:dyDescent="0.25">
      <c r="A61" s="89" t="s">
        <v>345</v>
      </c>
      <c r="B61">
        <v>-0.12850000000000006</v>
      </c>
      <c r="C61">
        <v>57</v>
      </c>
      <c r="E61" s="73" t="s">
        <v>165</v>
      </c>
      <c r="F61">
        <v>0.20279999999999987</v>
      </c>
      <c r="G61">
        <v>57</v>
      </c>
      <c r="I61" s="73" t="s">
        <v>152</v>
      </c>
      <c r="J61">
        <v>-0.12129999999999996</v>
      </c>
      <c r="K61">
        <v>57</v>
      </c>
    </row>
    <row r="62" spans="1:11" x14ac:dyDescent="0.25">
      <c r="A62" s="89" t="s">
        <v>346</v>
      </c>
      <c r="B62">
        <v>-0.12850000000000006</v>
      </c>
      <c r="C62">
        <v>58</v>
      </c>
      <c r="E62" s="73" t="s">
        <v>13</v>
      </c>
      <c r="F62">
        <v>0.17370000000000019</v>
      </c>
      <c r="G62">
        <v>58</v>
      </c>
      <c r="I62" s="73" t="s">
        <v>51</v>
      </c>
      <c r="J62">
        <v>-0.12129999999999996</v>
      </c>
      <c r="K62">
        <v>58</v>
      </c>
    </row>
    <row r="63" spans="1:11" x14ac:dyDescent="0.25">
      <c r="A63" s="89" t="s">
        <v>347</v>
      </c>
      <c r="B63">
        <v>-0.12850000000000006</v>
      </c>
      <c r="C63">
        <v>59</v>
      </c>
      <c r="E63" s="73" t="s">
        <v>193</v>
      </c>
      <c r="F63">
        <v>0.17370000000000019</v>
      </c>
      <c r="G63">
        <v>59</v>
      </c>
      <c r="I63" s="73" t="s">
        <v>153</v>
      </c>
      <c r="J63">
        <v>-0.14990000000000014</v>
      </c>
      <c r="K63">
        <v>59</v>
      </c>
    </row>
    <row r="64" spans="1:11" x14ac:dyDescent="0.25">
      <c r="A64" s="89" t="s">
        <v>348</v>
      </c>
      <c r="B64">
        <v>-0.12850000000000006</v>
      </c>
      <c r="C64">
        <v>60</v>
      </c>
      <c r="E64" s="73" t="s">
        <v>66</v>
      </c>
      <c r="F64">
        <v>0.15529999999999688</v>
      </c>
      <c r="G64">
        <v>60</v>
      </c>
      <c r="I64" s="73" t="s">
        <v>154</v>
      </c>
      <c r="J64">
        <v>-0.20710000000000006</v>
      </c>
      <c r="K64">
        <v>60</v>
      </c>
    </row>
    <row r="65" spans="1:11" x14ac:dyDescent="0.25">
      <c r="A65" s="89" t="s">
        <v>349</v>
      </c>
      <c r="B65">
        <v>-0.12850000000000006</v>
      </c>
      <c r="C65">
        <v>61</v>
      </c>
      <c r="E65" s="73" t="s">
        <v>80</v>
      </c>
      <c r="F65">
        <v>0.14919999999999956</v>
      </c>
      <c r="G65">
        <v>61</v>
      </c>
      <c r="I65" s="73" t="s">
        <v>39</v>
      </c>
      <c r="J65">
        <v>-0.20710000000000006</v>
      </c>
      <c r="K65">
        <v>61</v>
      </c>
    </row>
    <row r="66" spans="1:11" x14ac:dyDescent="0.25">
      <c r="A66" s="89" t="s">
        <v>350</v>
      </c>
      <c r="B66">
        <v>-0.12850000000000006</v>
      </c>
      <c r="C66">
        <v>62</v>
      </c>
      <c r="E66" s="73" t="s">
        <v>207</v>
      </c>
      <c r="F66">
        <v>7.1099999999999941E-2</v>
      </c>
      <c r="G66">
        <v>62</v>
      </c>
      <c r="I66" s="73" t="s">
        <v>34</v>
      </c>
      <c r="J66">
        <v>-0.20710000000000006</v>
      </c>
      <c r="K66">
        <v>62</v>
      </c>
    </row>
    <row r="67" spans="1:11" x14ac:dyDescent="0.25">
      <c r="A67" s="89" t="s">
        <v>351</v>
      </c>
      <c r="B67">
        <v>-0.1463000000000001</v>
      </c>
      <c r="C67">
        <v>63</v>
      </c>
      <c r="E67" s="73" t="s">
        <v>70</v>
      </c>
      <c r="F67">
        <v>1.7500000000000071E-2</v>
      </c>
      <c r="G67">
        <v>63</v>
      </c>
      <c r="I67" s="73" t="s">
        <v>155</v>
      </c>
      <c r="J67">
        <v>-0.35010000000000008</v>
      </c>
      <c r="K67">
        <v>63</v>
      </c>
    </row>
    <row r="68" spans="1:11" x14ac:dyDescent="0.25">
      <c r="A68" s="89" t="s">
        <v>352</v>
      </c>
      <c r="B68">
        <v>-0.1463000000000001</v>
      </c>
      <c r="C68">
        <v>64</v>
      </c>
      <c r="E68" s="73" t="s">
        <v>208</v>
      </c>
      <c r="F68">
        <v>-6.0599999999999987E-2</v>
      </c>
      <c r="G68">
        <v>64</v>
      </c>
      <c r="I68" s="73" t="s">
        <v>156</v>
      </c>
      <c r="J68">
        <v>-0.94969999999999999</v>
      </c>
      <c r="K68">
        <v>64</v>
      </c>
    </row>
    <row r="69" spans="1:11" x14ac:dyDescent="0.25">
      <c r="A69" s="89" t="s">
        <v>353</v>
      </c>
      <c r="B69">
        <v>-0.16409999999999991</v>
      </c>
      <c r="C69">
        <v>65</v>
      </c>
      <c r="E69" s="73" t="s">
        <v>39</v>
      </c>
      <c r="F69">
        <v>-0.1142000000000003</v>
      </c>
      <c r="G69">
        <v>65</v>
      </c>
      <c r="I69" s="73" t="s">
        <v>13</v>
      </c>
      <c r="J69">
        <v>-0.94969999999999999</v>
      </c>
      <c r="K69">
        <v>65</v>
      </c>
    </row>
    <row r="70" spans="1:11" x14ac:dyDescent="0.25">
      <c r="A70" s="89" t="s">
        <v>354</v>
      </c>
      <c r="B70">
        <v>-0.16409999999999991</v>
      </c>
      <c r="C70">
        <v>66</v>
      </c>
      <c r="E70" s="73" t="s">
        <v>209</v>
      </c>
      <c r="F70">
        <v>-0.14330000000000087</v>
      </c>
      <c r="G70">
        <v>66</v>
      </c>
      <c r="I70" s="73" t="s">
        <v>157</v>
      </c>
      <c r="J70">
        <v>-0.94969999999999999</v>
      </c>
      <c r="K70">
        <v>66</v>
      </c>
    </row>
    <row r="71" spans="1:11" x14ac:dyDescent="0.25">
      <c r="A71" s="89" t="s">
        <v>355</v>
      </c>
      <c r="B71">
        <v>-0.16409999999999991</v>
      </c>
      <c r="C71">
        <v>67</v>
      </c>
      <c r="E71" s="73" t="s">
        <v>38</v>
      </c>
      <c r="F71">
        <v>-0.19230000000000036</v>
      </c>
      <c r="G71">
        <v>67</v>
      </c>
      <c r="I71" s="73" t="s">
        <v>158</v>
      </c>
      <c r="J71">
        <v>-0.94969999999999999</v>
      </c>
      <c r="K71">
        <v>67</v>
      </c>
    </row>
    <row r="72" spans="1:11" x14ac:dyDescent="0.25">
      <c r="A72" s="89" t="s">
        <v>356</v>
      </c>
      <c r="B72">
        <v>-0.19969999999999999</v>
      </c>
      <c r="C72">
        <v>68</v>
      </c>
      <c r="E72" s="73" t="s">
        <v>92</v>
      </c>
      <c r="F72">
        <v>-0.19230000000000036</v>
      </c>
      <c r="G72">
        <v>68</v>
      </c>
      <c r="I72" s="73" t="s">
        <v>41</v>
      </c>
      <c r="J72">
        <v>-0.94969999999999999</v>
      </c>
      <c r="K72">
        <v>68</v>
      </c>
    </row>
    <row r="73" spans="1:11" x14ac:dyDescent="0.25">
      <c r="A73" s="89" t="s">
        <v>357</v>
      </c>
      <c r="B73">
        <v>-0.19969999999999999</v>
      </c>
      <c r="C73">
        <v>69</v>
      </c>
      <c r="E73" s="73" t="s">
        <v>151</v>
      </c>
      <c r="F73">
        <v>-0.27039999999999997</v>
      </c>
      <c r="G73">
        <v>69</v>
      </c>
      <c r="I73" s="73" t="s">
        <v>159</v>
      </c>
      <c r="J73">
        <v>-0.94969999999999999</v>
      </c>
      <c r="K73">
        <v>69</v>
      </c>
    </row>
    <row r="74" spans="1:11" x14ac:dyDescent="0.25">
      <c r="A74" s="89" t="s">
        <v>358</v>
      </c>
      <c r="B74">
        <v>-0.19969999999999999</v>
      </c>
      <c r="C74">
        <v>70</v>
      </c>
      <c r="E74" s="73" t="s">
        <v>210</v>
      </c>
      <c r="F74">
        <v>-0.27039999999999997</v>
      </c>
      <c r="G74">
        <v>70</v>
      </c>
      <c r="I74" s="73" t="s">
        <v>160</v>
      </c>
      <c r="J74">
        <v>-0.94969999999999999</v>
      </c>
      <c r="K74">
        <v>70</v>
      </c>
    </row>
    <row r="75" spans="1:11" x14ac:dyDescent="0.25">
      <c r="A75" s="89" t="s">
        <v>359</v>
      </c>
      <c r="B75">
        <v>-0.21750000000000003</v>
      </c>
      <c r="C75">
        <v>71</v>
      </c>
      <c r="E75" s="73" t="s">
        <v>211</v>
      </c>
      <c r="F75">
        <v>-0.27039999999999997</v>
      </c>
      <c r="G75">
        <v>71</v>
      </c>
      <c r="I75" s="73" t="s">
        <v>161</v>
      </c>
      <c r="J75">
        <v>-0.94969999999999999</v>
      </c>
      <c r="K75">
        <v>71</v>
      </c>
    </row>
    <row r="76" spans="1:11" x14ac:dyDescent="0.25">
      <c r="A76" s="89" t="s">
        <v>360</v>
      </c>
      <c r="B76">
        <v>-0.27090000000000014</v>
      </c>
      <c r="C76">
        <v>72</v>
      </c>
      <c r="E76" s="73" t="s">
        <v>212</v>
      </c>
      <c r="F76">
        <v>-0.27039999999999997</v>
      </c>
      <c r="G76">
        <v>72</v>
      </c>
      <c r="I76" s="73" t="s">
        <v>162</v>
      </c>
      <c r="J76">
        <v>-0.94969999999999999</v>
      </c>
      <c r="K76">
        <v>72</v>
      </c>
    </row>
    <row r="77" spans="1:11" x14ac:dyDescent="0.25">
      <c r="A77" s="89" t="s">
        <v>361</v>
      </c>
      <c r="B77">
        <v>-0.30649999999999999</v>
      </c>
      <c r="C77">
        <v>73</v>
      </c>
      <c r="E77" s="73" t="s">
        <v>213</v>
      </c>
      <c r="F77">
        <v>-0.27039999999999997</v>
      </c>
      <c r="G77">
        <v>73</v>
      </c>
      <c r="I77" s="73" t="s">
        <v>91</v>
      </c>
      <c r="J77">
        <v>-0.94969999999999999</v>
      </c>
      <c r="K77">
        <v>73</v>
      </c>
    </row>
    <row r="78" spans="1:11" x14ac:dyDescent="0.25">
      <c r="A78" s="89" t="s">
        <v>362</v>
      </c>
      <c r="B78">
        <v>-0.3147000000000002</v>
      </c>
      <c r="C78">
        <v>74</v>
      </c>
      <c r="E78" s="73" t="s">
        <v>214</v>
      </c>
      <c r="F78">
        <v>-0.27039999999999997</v>
      </c>
      <c r="G78">
        <v>74</v>
      </c>
      <c r="I78" s="73" t="s">
        <v>84</v>
      </c>
      <c r="J78">
        <v>-0.94969999999999999</v>
      </c>
      <c r="K78">
        <v>74</v>
      </c>
    </row>
    <row r="79" spans="1:11" x14ac:dyDescent="0.25">
      <c r="A79" s="89" t="s">
        <v>363</v>
      </c>
      <c r="B79">
        <v>-0.35990000000000011</v>
      </c>
      <c r="C79">
        <v>75</v>
      </c>
      <c r="E79" s="73" t="s">
        <v>215</v>
      </c>
      <c r="F79">
        <v>-0.27039999999999997</v>
      </c>
      <c r="G79">
        <v>75</v>
      </c>
      <c r="I79" s="73" t="s">
        <v>163</v>
      </c>
      <c r="J79">
        <v>-0.94969999999999999</v>
      </c>
      <c r="K79">
        <v>75</v>
      </c>
    </row>
    <row r="80" spans="1:11" x14ac:dyDescent="0.25">
      <c r="A80" s="89" t="s">
        <v>364</v>
      </c>
      <c r="B80">
        <v>-0.37769999999999992</v>
      </c>
      <c r="C80">
        <v>76</v>
      </c>
      <c r="E80" s="73" t="s">
        <v>216</v>
      </c>
      <c r="F80">
        <v>-0.27039999999999997</v>
      </c>
      <c r="G80">
        <v>76</v>
      </c>
      <c r="I80" s="73" t="s">
        <v>164</v>
      </c>
      <c r="J80">
        <v>-0.94969999999999999</v>
      </c>
      <c r="K80">
        <v>76</v>
      </c>
    </row>
    <row r="81" spans="1:11" x14ac:dyDescent="0.25">
      <c r="A81" s="89" t="s">
        <v>365</v>
      </c>
      <c r="B81">
        <v>-0.4133</v>
      </c>
      <c r="C81">
        <v>77</v>
      </c>
      <c r="E81" s="73" t="s">
        <v>217</v>
      </c>
      <c r="F81">
        <v>-0.27039999999999997</v>
      </c>
      <c r="G81">
        <v>77</v>
      </c>
      <c r="I81" s="73" t="s">
        <v>165</v>
      </c>
      <c r="J81">
        <v>-0.94969999999999999</v>
      </c>
      <c r="K81">
        <v>77</v>
      </c>
    </row>
    <row r="82" spans="1:11" x14ac:dyDescent="0.25">
      <c r="A82" s="89" t="s">
        <v>366</v>
      </c>
      <c r="B82">
        <v>-0.49910000000000032</v>
      </c>
      <c r="C82">
        <v>78</v>
      </c>
      <c r="E82" s="73" t="s">
        <v>50</v>
      </c>
      <c r="F82">
        <v>-0.27039999999999997</v>
      </c>
      <c r="G82">
        <v>78</v>
      </c>
      <c r="I82" s="73" t="s">
        <v>166</v>
      </c>
      <c r="J82">
        <v>-0.94969999999999999</v>
      </c>
      <c r="K82">
        <v>78</v>
      </c>
    </row>
    <row r="83" spans="1:11" x14ac:dyDescent="0.25">
      <c r="A83" s="89" t="s">
        <v>367</v>
      </c>
      <c r="B83">
        <v>-0.52010000000000001</v>
      </c>
      <c r="C83">
        <v>79</v>
      </c>
      <c r="E83" s="73" t="s">
        <v>218</v>
      </c>
      <c r="F83">
        <v>-0.27039999999999997</v>
      </c>
      <c r="G83">
        <v>79</v>
      </c>
      <c r="I83" s="73" t="s">
        <v>167</v>
      </c>
      <c r="J83">
        <v>-0.94969999999999999</v>
      </c>
      <c r="K83">
        <v>79</v>
      </c>
    </row>
    <row r="84" spans="1:11" x14ac:dyDescent="0.25">
      <c r="A84" s="89" t="s">
        <v>368</v>
      </c>
      <c r="B84">
        <v>-0.60270000000000001</v>
      </c>
      <c r="C84">
        <v>80</v>
      </c>
      <c r="E84" s="73" t="s">
        <v>74</v>
      </c>
      <c r="F84">
        <v>-0.27039999999999997</v>
      </c>
      <c r="G84">
        <v>80</v>
      </c>
      <c r="I84" s="73" t="s">
        <v>168</v>
      </c>
      <c r="J84">
        <v>-0.94969999999999999</v>
      </c>
      <c r="K84">
        <v>80</v>
      </c>
    </row>
    <row r="85" spans="1:11" x14ac:dyDescent="0.25">
      <c r="A85" s="89" t="s">
        <v>369</v>
      </c>
      <c r="B85">
        <v>-0.67429999999999879</v>
      </c>
      <c r="C85">
        <v>81</v>
      </c>
      <c r="E85" s="73" t="s">
        <v>219</v>
      </c>
      <c r="F85">
        <v>-0.27039999999999997</v>
      </c>
      <c r="G85">
        <v>81</v>
      </c>
      <c r="I85" s="73" t="s">
        <v>169</v>
      </c>
      <c r="J85">
        <v>-0.94969999999999999</v>
      </c>
      <c r="K85">
        <v>81</v>
      </c>
    </row>
    <row r="86" spans="1:11" x14ac:dyDescent="0.25">
      <c r="A86" s="89" t="s">
        <v>370</v>
      </c>
      <c r="B86">
        <v>-0.6802999999999999</v>
      </c>
      <c r="C86">
        <v>82</v>
      </c>
      <c r="E86" s="73" t="s">
        <v>220</v>
      </c>
      <c r="F86">
        <v>-0.27039999999999997</v>
      </c>
      <c r="G86">
        <v>82</v>
      </c>
      <c r="I86" s="73" t="s">
        <v>170</v>
      </c>
      <c r="J86">
        <v>-0.94969999999999999</v>
      </c>
      <c r="K86">
        <v>82</v>
      </c>
    </row>
    <row r="87" spans="1:11" x14ac:dyDescent="0.25">
      <c r="A87" s="89" t="s">
        <v>371</v>
      </c>
      <c r="B87">
        <v>-1.1285000000000001</v>
      </c>
      <c r="C87">
        <v>83</v>
      </c>
      <c r="E87" s="73" t="s">
        <v>221</v>
      </c>
      <c r="F87">
        <v>-0.27039999999999997</v>
      </c>
      <c r="G87">
        <v>83</v>
      </c>
      <c r="I87" s="73" t="s">
        <v>171</v>
      </c>
      <c r="J87">
        <v>-0.94969999999999999</v>
      </c>
      <c r="K87">
        <v>83</v>
      </c>
    </row>
    <row r="88" spans="1:11" x14ac:dyDescent="0.25">
      <c r="A88" s="89" t="s">
        <v>372</v>
      </c>
      <c r="B88">
        <v>-1.1285000000000001</v>
      </c>
      <c r="C88">
        <v>84</v>
      </c>
      <c r="E88" s="73" t="s">
        <v>35</v>
      </c>
      <c r="F88">
        <v>-0.27039999999999997</v>
      </c>
      <c r="G88">
        <v>84</v>
      </c>
      <c r="I88" s="73" t="s">
        <v>172</v>
      </c>
      <c r="J88">
        <v>-0.94969999999999999</v>
      </c>
      <c r="K88">
        <v>84</v>
      </c>
    </row>
    <row r="89" spans="1:11" x14ac:dyDescent="0.25">
      <c r="A89" s="89" t="s">
        <v>373</v>
      </c>
      <c r="B89">
        <v>-1.1285000000000001</v>
      </c>
      <c r="C89">
        <v>85</v>
      </c>
      <c r="E89" s="73" t="s">
        <v>31</v>
      </c>
      <c r="F89">
        <v>-0.2995000000000001</v>
      </c>
      <c r="G89">
        <v>85</v>
      </c>
      <c r="I89" s="73" t="s">
        <v>173</v>
      </c>
      <c r="J89">
        <v>-0.97830000000000006</v>
      </c>
      <c r="K89">
        <v>85</v>
      </c>
    </row>
    <row r="90" spans="1:11" x14ac:dyDescent="0.25">
      <c r="A90" s="89" t="s">
        <v>374</v>
      </c>
      <c r="B90">
        <v>-1.1285000000000001</v>
      </c>
      <c r="C90">
        <v>86</v>
      </c>
      <c r="E90" s="73" t="s">
        <v>222</v>
      </c>
      <c r="F90">
        <v>-0.32399999999999984</v>
      </c>
      <c r="G90">
        <v>86</v>
      </c>
      <c r="I90" s="73" t="s">
        <v>174</v>
      </c>
      <c r="J90">
        <v>-0.97830000000000006</v>
      </c>
      <c r="K90">
        <v>86</v>
      </c>
    </row>
    <row r="91" spans="1:11" x14ac:dyDescent="0.25">
      <c r="A91" s="89" t="s">
        <v>375</v>
      </c>
      <c r="B91">
        <v>-1.1285000000000001</v>
      </c>
      <c r="C91">
        <v>87</v>
      </c>
      <c r="E91" s="73" t="s">
        <v>223</v>
      </c>
      <c r="F91">
        <v>-0.40210000000000012</v>
      </c>
      <c r="G91">
        <v>87</v>
      </c>
      <c r="I91" s="73" t="s">
        <v>175</v>
      </c>
      <c r="J91">
        <v>-0.97830000000000006</v>
      </c>
      <c r="K91">
        <v>87</v>
      </c>
    </row>
    <row r="92" spans="1:11" x14ac:dyDescent="0.25">
      <c r="A92" s="89" t="s">
        <v>376</v>
      </c>
      <c r="B92">
        <v>-1.1285000000000001</v>
      </c>
      <c r="C92">
        <v>88</v>
      </c>
      <c r="E92" s="73" t="s">
        <v>158</v>
      </c>
      <c r="F92">
        <v>-0.40210000000000012</v>
      </c>
      <c r="G92">
        <v>88</v>
      </c>
      <c r="I92" s="73" t="s">
        <v>176</v>
      </c>
      <c r="J92">
        <v>-0.97830000000000006</v>
      </c>
      <c r="K92">
        <v>88</v>
      </c>
    </row>
    <row r="93" spans="1:11" x14ac:dyDescent="0.25">
      <c r="A93" s="89" t="s">
        <v>377</v>
      </c>
      <c r="B93">
        <v>-1.1285000000000001</v>
      </c>
      <c r="C93">
        <v>89</v>
      </c>
      <c r="E93" s="73" t="s">
        <v>153</v>
      </c>
      <c r="F93">
        <v>-0.40210000000000012</v>
      </c>
      <c r="G93">
        <v>89</v>
      </c>
      <c r="I93" s="73" t="s">
        <v>177</v>
      </c>
      <c r="J93">
        <v>-0.97830000000000006</v>
      </c>
      <c r="K93">
        <v>89</v>
      </c>
    </row>
    <row r="94" spans="1:11" x14ac:dyDescent="0.25">
      <c r="A94" s="89" t="s">
        <v>378</v>
      </c>
      <c r="B94">
        <v>-1.1285000000000001</v>
      </c>
      <c r="C94">
        <v>90</v>
      </c>
      <c r="E94" s="73" t="s">
        <v>185</v>
      </c>
      <c r="F94">
        <v>-0.40210000000000012</v>
      </c>
      <c r="G94">
        <v>90</v>
      </c>
      <c r="I94" s="73" t="s">
        <v>77</v>
      </c>
      <c r="J94">
        <v>-0.97830000000000006</v>
      </c>
      <c r="K94">
        <v>90</v>
      </c>
    </row>
    <row r="95" spans="1:11" x14ac:dyDescent="0.25">
      <c r="A95" s="89" t="s">
        <v>379</v>
      </c>
      <c r="B95">
        <v>-1.1285000000000001</v>
      </c>
      <c r="C95">
        <v>91</v>
      </c>
      <c r="E95" s="73" t="s">
        <v>57</v>
      </c>
      <c r="F95">
        <v>-0.40210000000000012</v>
      </c>
      <c r="G95">
        <v>91</v>
      </c>
      <c r="I95" s="73" t="s">
        <v>178</v>
      </c>
      <c r="J95">
        <v>-0.97830000000000006</v>
      </c>
      <c r="K95">
        <v>91</v>
      </c>
    </row>
    <row r="96" spans="1:11" x14ac:dyDescent="0.25">
      <c r="A96" s="89" t="s">
        <v>380</v>
      </c>
      <c r="B96">
        <v>-1.1285000000000001</v>
      </c>
      <c r="C96">
        <v>92</v>
      </c>
      <c r="E96" s="73" t="s">
        <v>224</v>
      </c>
      <c r="F96">
        <v>-0.40210000000000012</v>
      </c>
      <c r="G96">
        <v>92</v>
      </c>
      <c r="I96" s="73" t="s">
        <v>179</v>
      </c>
      <c r="J96">
        <v>-1.0069000000000001</v>
      </c>
      <c r="K96">
        <v>92</v>
      </c>
    </row>
    <row r="97" spans="1:11" x14ac:dyDescent="0.25">
      <c r="A97" s="89" t="s">
        <v>381</v>
      </c>
      <c r="B97">
        <v>-1.1285000000000001</v>
      </c>
      <c r="C97">
        <v>93</v>
      </c>
      <c r="E97" s="73" t="s">
        <v>174</v>
      </c>
      <c r="F97">
        <v>-0.45570000000000022</v>
      </c>
      <c r="G97">
        <v>93</v>
      </c>
      <c r="I97" s="73" t="s">
        <v>180</v>
      </c>
      <c r="J97">
        <v>-1.0069000000000001</v>
      </c>
      <c r="K97">
        <v>93</v>
      </c>
    </row>
    <row r="98" spans="1:11" x14ac:dyDescent="0.25">
      <c r="A98" s="89" t="s">
        <v>382</v>
      </c>
      <c r="B98">
        <v>-1.1285000000000001</v>
      </c>
      <c r="C98">
        <v>94</v>
      </c>
      <c r="E98" s="73" t="s">
        <v>97</v>
      </c>
      <c r="F98">
        <v>-0.45570000000000022</v>
      </c>
      <c r="G98">
        <v>94</v>
      </c>
      <c r="I98" s="73" t="s">
        <v>181</v>
      </c>
      <c r="J98">
        <v>-1.0069000000000001</v>
      </c>
      <c r="K98">
        <v>94</v>
      </c>
    </row>
    <row r="99" spans="1:11" x14ac:dyDescent="0.25">
      <c r="A99" s="89" t="s">
        <v>383</v>
      </c>
      <c r="B99">
        <v>-1.1285000000000001</v>
      </c>
      <c r="C99">
        <v>95</v>
      </c>
      <c r="E99" s="73" t="s">
        <v>225</v>
      </c>
      <c r="F99">
        <v>-0.45570000000000022</v>
      </c>
      <c r="G99">
        <v>95</v>
      </c>
      <c r="I99" s="73" t="s">
        <v>98</v>
      </c>
      <c r="J99">
        <v>-1.0069000000000001</v>
      </c>
      <c r="K99">
        <v>95</v>
      </c>
    </row>
    <row r="100" spans="1:11" x14ac:dyDescent="0.25">
      <c r="A100" s="89" t="s">
        <v>384</v>
      </c>
      <c r="B100">
        <v>-1.1285000000000001</v>
      </c>
      <c r="C100">
        <v>96</v>
      </c>
      <c r="E100" s="73" t="s">
        <v>88</v>
      </c>
      <c r="F100">
        <v>-0.53380000000000005</v>
      </c>
      <c r="G100">
        <v>96</v>
      </c>
      <c r="I100" s="73" t="s">
        <v>97</v>
      </c>
      <c r="J100">
        <v>-1.0355000000000001</v>
      </c>
      <c r="K100">
        <v>96</v>
      </c>
    </row>
    <row r="101" spans="1:11" x14ac:dyDescent="0.25">
      <c r="A101" s="89" t="s">
        <v>385</v>
      </c>
      <c r="B101">
        <v>-1.1285000000000001</v>
      </c>
      <c r="C101">
        <v>97</v>
      </c>
      <c r="E101" s="73" t="s">
        <v>226</v>
      </c>
      <c r="F101">
        <v>-0.53380000000000005</v>
      </c>
      <c r="G101">
        <v>97</v>
      </c>
      <c r="I101" s="73" t="s">
        <v>182</v>
      </c>
      <c r="J101">
        <v>-1.0355000000000001</v>
      </c>
      <c r="K101">
        <v>97</v>
      </c>
    </row>
    <row r="102" spans="1:11" x14ac:dyDescent="0.25">
      <c r="A102" s="89" t="s">
        <v>386</v>
      </c>
      <c r="B102">
        <v>-1.1285000000000001</v>
      </c>
      <c r="C102">
        <v>98</v>
      </c>
      <c r="E102" s="73" t="s">
        <v>227</v>
      </c>
      <c r="F102">
        <v>-0.53380000000000005</v>
      </c>
      <c r="G102">
        <v>98</v>
      </c>
      <c r="I102" s="73" t="s">
        <v>29</v>
      </c>
      <c r="J102">
        <v>-1.0355000000000001</v>
      </c>
      <c r="K102">
        <v>98</v>
      </c>
    </row>
    <row r="103" spans="1:11" x14ac:dyDescent="0.25">
      <c r="A103" s="89" t="s">
        <v>387</v>
      </c>
      <c r="B103">
        <v>-1.1285000000000001</v>
      </c>
      <c r="C103">
        <v>99</v>
      </c>
      <c r="E103" s="73" t="s">
        <v>228</v>
      </c>
      <c r="F103">
        <v>-0.53380000000000005</v>
      </c>
      <c r="G103">
        <v>99</v>
      </c>
      <c r="I103" s="73" t="s">
        <v>183</v>
      </c>
      <c r="J103">
        <v>-1.0355000000000001</v>
      </c>
      <c r="K103">
        <v>99</v>
      </c>
    </row>
    <row r="104" spans="1:11" x14ac:dyDescent="0.25">
      <c r="A104" s="89" t="s">
        <v>388</v>
      </c>
      <c r="B104">
        <v>-1.1463000000000001</v>
      </c>
      <c r="C104">
        <v>100</v>
      </c>
      <c r="E104" s="73" t="s">
        <v>229</v>
      </c>
      <c r="F104">
        <v>-0.53380000000000005</v>
      </c>
      <c r="G104">
        <v>100</v>
      </c>
      <c r="I104" s="73" t="s">
        <v>184</v>
      </c>
      <c r="J104">
        <v>-1.0641</v>
      </c>
      <c r="K104">
        <v>100</v>
      </c>
    </row>
    <row r="105" spans="1:11" x14ac:dyDescent="0.25">
      <c r="A105" s="89" t="s">
        <v>389</v>
      </c>
      <c r="B105">
        <v>-1.1463000000000001</v>
      </c>
      <c r="C105">
        <v>101</v>
      </c>
      <c r="E105" s="73" t="s">
        <v>114</v>
      </c>
      <c r="F105">
        <v>-0.53380000000000005</v>
      </c>
      <c r="G105">
        <v>101</v>
      </c>
      <c r="I105" s="73" t="s">
        <v>185</v>
      </c>
      <c r="J105">
        <v>-1.0927</v>
      </c>
      <c r="K105">
        <v>101</v>
      </c>
    </row>
    <row r="106" spans="1:11" x14ac:dyDescent="0.25">
      <c r="A106" s="89" t="s">
        <v>390</v>
      </c>
      <c r="B106">
        <v>-1.1463000000000001</v>
      </c>
      <c r="C106">
        <v>102</v>
      </c>
      <c r="E106" s="73" t="s">
        <v>78</v>
      </c>
      <c r="F106">
        <v>-0.53380000000000005</v>
      </c>
      <c r="G106">
        <v>102</v>
      </c>
      <c r="I106" s="73" t="s">
        <v>186</v>
      </c>
      <c r="J106">
        <v>-1.0927</v>
      </c>
      <c r="K106">
        <v>102</v>
      </c>
    </row>
    <row r="107" spans="1:11" x14ac:dyDescent="0.25">
      <c r="A107" s="89" t="s">
        <v>391</v>
      </c>
      <c r="B107">
        <v>-1.1463000000000001</v>
      </c>
      <c r="C107">
        <v>103</v>
      </c>
      <c r="E107" s="73" t="s">
        <v>230</v>
      </c>
      <c r="F107">
        <v>-0.53380000000000005</v>
      </c>
      <c r="G107">
        <v>103</v>
      </c>
      <c r="I107" s="74" t="s">
        <v>187</v>
      </c>
      <c r="J107">
        <v>-1.1499000000000001</v>
      </c>
      <c r="K107">
        <v>103</v>
      </c>
    </row>
    <row r="108" spans="1:11" x14ac:dyDescent="0.25">
      <c r="A108" s="89" t="s">
        <v>392</v>
      </c>
      <c r="B108">
        <v>-1.1463000000000001</v>
      </c>
      <c r="C108">
        <v>104</v>
      </c>
      <c r="E108" s="73" t="s">
        <v>231</v>
      </c>
      <c r="F108">
        <v>-0.53380000000000005</v>
      </c>
      <c r="G108">
        <v>104</v>
      </c>
      <c r="I108" s="73" t="s">
        <v>19</v>
      </c>
      <c r="J108">
        <v>-1.1785000000000001</v>
      </c>
      <c r="K108">
        <v>104</v>
      </c>
    </row>
    <row r="109" spans="1:11" x14ac:dyDescent="0.25">
      <c r="A109" s="89" t="s">
        <v>393</v>
      </c>
      <c r="B109">
        <v>-1.1463000000000001</v>
      </c>
      <c r="C109">
        <v>105</v>
      </c>
      <c r="E109" s="73" t="s">
        <v>232</v>
      </c>
      <c r="F109">
        <v>-0.58740000000000014</v>
      </c>
      <c r="G109">
        <v>105</v>
      </c>
      <c r="I109" s="73" t="s">
        <v>188</v>
      </c>
      <c r="J109">
        <v>-1.1785000000000001</v>
      </c>
      <c r="K109">
        <v>105</v>
      </c>
    </row>
    <row r="110" spans="1:11" x14ac:dyDescent="0.25">
      <c r="A110" s="89" t="s">
        <v>394</v>
      </c>
      <c r="B110">
        <v>-1.1463000000000001</v>
      </c>
      <c r="C110">
        <v>106</v>
      </c>
      <c r="E110" s="73" t="s">
        <v>233</v>
      </c>
      <c r="F110">
        <v>-0.64100000000000046</v>
      </c>
      <c r="G110">
        <v>106</v>
      </c>
      <c r="I110" s="73" t="s">
        <v>189</v>
      </c>
      <c r="J110">
        <v>-1.1785000000000001</v>
      </c>
      <c r="K110">
        <v>106</v>
      </c>
    </row>
    <row r="111" spans="1:11" x14ac:dyDescent="0.25">
      <c r="A111" s="89" t="s">
        <v>395</v>
      </c>
      <c r="B111">
        <v>-1.1463000000000001</v>
      </c>
      <c r="C111">
        <v>107</v>
      </c>
      <c r="E111" s="73" t="s">
        <v>234</v>
      </c>
      <c r="F111">
        <v>-0.6655000000000002</v>
      </c>
      <c r="G111">
        <v>107</v>
      </c>
      <c r="I111" s="73" t="s">
        <v>190</v>
      </c>
      <c r="J111">
        <v>-1.2071000000000001</v>
      </c>
      <c r="K111">
        <v>107</v>
      </c>
    </row>
    <row r="112" spans="1:11" x14ac:dyDescent="0.25">
      <c r="A112" s="89" t="s">
        <v>396</v>
      </c>
      <c r="B112">
        <v>-1.1463000000000001</v>
      </c>
      <c r="C112">
        <v>108</v>
      </c>
      <c r="E112" s="73" t="s">
        <v>235</v>
      </c>
      <c r="F112">
        <v>-0.79720000000000013</v>
      </c>
      <c r="G112">
        <v>108</v>
      </c>
      <c r="I112" s="73" t="s">
        <v>191</v>
      </c>
      <c r="J112">
        <v>-1.2357</v>
      </c>
      <c r="K112">
        <v>108</v>
      </c>
    </row>
    <row r="113" spans="1:11" x14ac:dyDescent="0.25">
      <c r="A113" s="89" t="s">
        <v>397</v>
      </c>
      <c r="B113">
        <v>-1.1463000000000001</v>
      </c>
      <c r="C113">
        <v>109</v>
      </c>
      <c r="E113" s="73" t="s">
        <v>14</v>
      </c>
      <c r="F113">
        <v>-0.79720000000000013</v>
      </c>
      <c r="G113">
        <v>109</v>
      </c>
      <c r="I113" s="73" t="s">
        <v>192</v>
      </c>
      <c r="J113">
        <v>-1.4073</v>
      </c>
      <c r="K113">
        <v>109</v>
      </c>
    </row>
    <row r="114" spans="1:11" x14ac:dyDescent="0.25">
      <c r="A114" s="89" t="s">
        <v>398</v>
      </c>
      <c r="B114">
        <v>-1.1463000000000001</v>
      </c>
      <c r="C114">
        <v>110</v>
      </c>
      <c r="E114" s="73" t="s">
        <v>149</v>
      </c>
      <c r="F114">
        <v>-0.79720000000000013</v>
      </c>
      <c r="G114">
        <v>110</v>
      </c>
      <c r="I114" s="73" t="s">
        <v>92</v>
      </c>
      <c r="J114">
        <v>-1.4645000000000001</v>
      </c>
      <c r="K114">
        <v>110</v>
      </c>
    </row>
    <row r="115" spans="1:11" x14ac:dyDescent="0.25">
      <c r="A115" s="89" t="s">
        <v>399</v>
      </c>
      <c r="B115">
        <v>-1.1463000000000001</v>
      </c>
      <c r="C115">
        <v>111</v>
      </c>
      <c r="E115" s="73" t="s">
        <v>236</v>
      </c>
      <c r="F115">
        <v>-0.79720000000000013</v>
      </c>
      <c r="G115">
        <v>111</v>
      </c>
      <c r="I115" s="73" t="s">
        <v>193</v>
      </c>
      <c r="J115">
        <v>-1.4655</v>
      </c>
      <c r="K115">
        <v>111</v>
      </c>
    </row>
    <row r="116" spans="1:11" x14ac:dyDescent="0.25">
      <c r="A116" s="89" t="s">
        <v>400</v>
      </c>
      <c r="B116">
        <v>-1.1463000000000001</v>
      </c>
      <c r="C116">
        <v>112</v>
      </c>
      <c r="E116" s="73" t="s">
        <v>90</v>
      </c>
      <c r="F116">
        <v>-0.82629999999999981</v>
      </c>
      <c r="G116">
        <v>112</v>
      </c>
      <c r="I116" s="73" t="s">
        <v>93</v>
      </c>
      <c r="J116">
        <v>-1.6360999999999999</v>
      </c>
      <c r="K116">
        <v>112</v>
      </c>
    </row>
    <row r="117" spans="1:11" x14ac:dyDescent="0.25">
      <c r="A117" s="89" t="s">
        <v>401</v>
      </c>
      <c r="B117">
        <v>-1.1463000000000001</v>
      </c>
      <c r="C117">
        <v>113</v>
      </c>
      <c r="E117" s="73" t="s">
        <v>237</v>
      </c>
      <c r="F117">
        <v>-0.92890000000000006</v>
      </c>
      <c r="G117">
        <v>113</v>
      </c>
      <c r="I117" s="73" t="s">
        <v>99</v>
      </c>
      <c r="J117">
        <v>-1.6401000000000003</v>
      </c>
      <c r="K117">
        <v>113</v>
      </c>
    </row>
    <row r="118" spans="1:11" x14ac:dyDescent="0.25">
      <c r="A118" s="89" t="s">
        <v>402</v>
      </c>
      <c r="B118">
        <v>-1.1463000000000001</v>
      </c>
      <c r="C118">
        <v>114</v>
      </c>
      <c r="E118" s="73" t="s">
        <v>238</v>
      </c>
      <c r="F118">
        <v>-0.92890000000000006</v>
      </c>
      <c r="G118">
        <v>114</v>
      </c>
      <c r="I118" s="73" t="s">
        <v>82</v>
      </c>
      <c r="J118">
        <v>-1.7505000000000002</v>
      </c>
      <c r="K118">
        <v>114</v>
      </c>
    </row>
    <row r="119" spans="1:11" x14ac:dyDescent="0.25">
      <c r="A119" s="89" t="s">
        <v>403</v>
      </c>
      <c r="B119">
        <v>-1.1463000000000001</v>
      </c>
      <c r="C119">
        <v>115</v>
      </c>
      <c r="E119" s="73" t="s">
        <v>146</v>
      </c>
      <c r="F119">
        <v>-0.98249999999999993</v>
      </c>
      <c r="G119">
        <v>115</v>
      </c>
      <c r="I119" s="73" t="s">
        <v>75</v>
      </c>
      <c r="J119">
        <v>-1.8935</v>
      </c>
      <c r="K119">
        <v>115</v>
      </c>
    </row>
    <row r="120" spans="1:11" x14ac:dyDescent="0.25">
      <c r="A120" s="89" t="s">
        <v>404</v>
      </c>
      <c r="B120">
        <v>-1.1640999999999999</v>
      </c>
      <c r="C120">
        <v>116</v>
      </c>
      <c r="E120" s="73" t="s">
        <v>239</v>
      </c>
      <c r="F120">
        <v>-1.0606</v>
      </c>
      <c r="G120">
        <v>116</v>
      </c>
      <c r="I120" s="73" t="s">
        <v>123</v>
      </c>
      <c r="J120">
        <v>-2.7900999999999989</v>
      </c>
      <c r="K120">
        <v>116</v>
      </c>
    </row>
    <row r="121" spans="1:11" x14ac:dyDescent="0.25">
      <c r="A121" s="89" t="s">
        <v>405</v>
      </c>
      <c r="B121">
        <v>-1.1640999999999999</v>
      </c>
      <c r="C121">
        <v>117</v>
      </c>
      <c r="E121" s="73" t="s">
        <v>240</v>
      </c>
      <c r="F121">
        <v>-1.0606</v>
      </c>
      <c r="G121">
        <v>117</v>
      </c>
      <c r="I121" s="73" t="s">
        <v>100</v>
      </c>
      <c r="J121">
        <v>-3.0089000000000001</v>
      </c>
      <c r="K121">
        <v>117</v>
      </c>
    </row>
    <row r="122" spans="1:11" x14ac:dyDescent="0.25">
      <c r="A122" s="89" t="s">
        <v>406</v>
      </c>
      <c r="B122">
        <v>-1.1640999999999999</v>
      </c>
      <c r="C122">
        <v>118</v>
      </c>
      <c r="E122" s="73" t="s">
        <v>72</v>
      </c>
      <c r="F122">
        <v>-1.0606</v>
      </c>
      <c r="G122">
        <v>118</v>
      </c>
      <c r="I122" s="73"/>
    </row>
    <row r="123" spans="1:11" x14ac:dyDescent="0.25">
      <c r="A123" s="89" t="s">
        <v>407</v>
      </c>
      <c r="B123">
        <v>-1.1640999999999999</v>
      </c>
      <c r="C123">
        <v>119</v>
      </c>
      <c r="E123" s="73" t="s">
        <v>241</v>
      </c>
      <c r="F123">
        <v>-1.0606</v>
      </c>
      <c r="G123">
        <v>119</v>
      </c>
      <c r="I123" s="73"/>
    </row>
    <row r="124" spans="1:11" x14ac:dyDescent="0.25">
      <c r="A124" s="89" t="s">
        <v>408</v>
      </c>
      <c r="B124">
        <v>-1.1819</v>
      </c>
      <c r="C124">
        <v>120</v>
      </c>
      <c r="E124" s="73" t="s">
        <v>242</v>
      </c>
      <c r="F124">
        <v>-1.1923000000000004</v>
      </c>
      <c r="G124">
        <v>120</v>
      </c>
      <c r="I124" s="73"/>
    </row>
    <row r="125" spans="1:11" x14ac:dyDescent="0.25">
      <c r="A125" s="89" t="s">
        <v>409</v>
      </c>
      <c r="B125">
        <v>-1.1997</v>
      </c>
      <c r="C125">
        <v>121</v>
      </c>
      <c r="E125" s="73" t="s">
        <v>81</v>
      </c>
      <c r="F125">
        <v>-1.1923000000000004</v>
      </c>
      <c r="G125">
        <v>121</v>
      </c>
      <c r="I125" s="73"/>
    </row>
    <row r="126" spans="1:11" x14ac:dyDescent="0.25">
      <c r="A126" s="89" t="s">
        <v>410</v>
      </c>
      <c r="B126">
        <v>-1.1997</v>
      </c>
      <c r="C126">
        <v>122</v>
      </c>
      <c r="E126" s="73" t="s">
        <v>150</v>
      </c>
      <c r="F126">
        <v>-1.1923000000000004</v>
      </c>
      <c r="G126">
        <v>122</v>
      </c>
      <c r="I126" s="73"/>
    </row>
    <row r="127" spans="1:11" x14ac:dyDescent="0.25">
      <c r="A127" s="89" t="s">
        <v>411</v>
      </c>
      <c r="B127">
        <v>-1.1997</v>
      </c>
      <c r="C127">
        <v>123</v>
      </c>
      <c r="E127" s="73" t="s">
        <v>137</v>
      </c>
      <c r="F127">
        <v>-1.2704</v>
      </c>
      <c r="G127">
        <v>123</v>
      </c>
      <c r="I127" s="73"/>
    </row>
    <row r="128" spans="1:11" x14ac:dyDescent="0.25">
      <c r="A128" s="89" t="s">
        <v>412</v>
      </c>
      <c r="B128">
        <v>-1.1997</v>
      </c>
      <c r="C128">
        <v>124</v>
      </c>
      <c r="E128" s="73" t="s">
        <v>243</v>
      </c>
      <c r="F128">
        <v>-1.2704</v>
      </c>
      <c r="G128">
        <v>124</v>
      </c>
      <c r="I128" s="73"/>
    </row>
    <row r="129" spans="1:9" x14ac:dyDescent="0.25">
      <c r="A129" s="89" t="s">
        <v>413</v>
      </c>
      <c r="B129">
        <v>-1.1997</v>
      </c>
      <c r="C129">
        <v>125</v>
      </c>
      <c r="E129" s="73" t="s">
        <v>244</v>
      </c>
      <c r="F129">
        <v>-1.2704</v>
      </c>
      <c r="G129">
        <v>125</v>
      </c>
      <c r="I129" s="73"/>
    </row>
    <row r="130" spans="1:9" x14ac:dyDescent="0.25">
      <c r="A130" s="89" t="s">
        <v>414</v>
      </c>
      <c r="B130">
        <v>-1.2111000000000001</v>
      </c>
      <c r="C130">
        <v>126</v>
      </c>
      <c r="E130" s="73" t="s">
        <v>157</v>
      </c>
      <c r="F130">
        <v>-1.2704</v>
      </c>
      <c r="G130">
        <v>126</v>
      </c>
      <c r="I130" s="73"/>
    </row>
    <row r="131" spans="1:9" x14ac:dyDescent="0.25">
      <c r="A131" s="89" t="s">
        <v>415</v>
      </c>
      <c r="B131">
        <v>-1.2175</v>
      </c>
      <c r="C131">
        <v>127</v>
      </c>
      <c r="E131" s="73" t="s">
        <v>245</v>
      </c>
      <c r="F131">
        <v>-1.2704</v>
      </c>
      <c r="G131">
        <v>127</v>
      </c>
      <c r="I131" s="73"/>
    </row>
    <row r="132" spans="1:9" x14ac:dyDescent="0.25">
      <c r="A132" s="89" t="s">
        <v>416</v>
      </c>
      <c r="B132">
        <v>-1.2353000000000001</v>
      </c>
      <c r="C132">
        <v>128</v>
      </c>
      <c r="E132" s="73" t="s">
        <v>246</v>
      </c>
      <c r="F132">
        <v>-1.2704</v>
      </c>
      <c r="G132">
        <v>128</v>
      </c>
      <c r="I132" s="73"/>
    </row>
    <row r="133" spans="1:9" x14ac:dyDescent="0.25">
      <c r="A133" s="89" t="s">
        <v>417</v>
      </c>
      <c r="B133">
        <v>-1.2531000000000001</v>
      </c>
      <c r="C133">
        <v>129</v>
      </c>
      <c r="E133" s="73" t="s">
        <v>247</v>
      </c>
      <c r="F133">
        <v>-1.2704</v>
      </c>
      <c r="G133">
        <v>129</v>
      </c>
      <c r="I133" s="73"/>
    </row>
    <row r="134" spans="1:9" x14ac:dyDescent="0.25">
      <c r="A134" s="89" t="s">
        <v>418</v>
      </c>
      <c r="B134">
        <v>-1.2531000000000001</v>
      </c>
      <c r="C134">
        <v>130</v>
      </c>
      <c r="E134" s="73" t="s">
        <v>248</v>
      </c>
      <c r="F134">
        <v>-1.2704</v>
      </c>
      <c r="G134">
        <v>130</v>
      </c>
      <c r="I134" s="73"/>
    </row>
    <row r="135" spans="1:9" x14ac:dyDescent="0.25">
      <c r="A135" s="89" t="s">
        <v>419</v>
      </c>
      <c r="B135">
        <v>-1.3599000000000001</v>
      </c>
      <c r="C135">
        <v>131</v>
      </c>
      <c r="E135" s="73" t="s">
        <v>249</v>
      </c>
      <c r="F135">
        <v>-1.2704</v>
      </c>
      <c r="G135">
        <v>131</v>
      </c>
      <c r="I135" s="73"/>
    </row>
    <row r="136" spans="1:9" x14ac:dyDescent="0.25">
      <c r="A136" s="89" t="s">
        <v>420</v>
      </c>
      <c r="B136">
        <v>-1.3891</v>
      </c>
      <c r="C136">
        <v>132</v>
      </c>
      <c r="E136" s="73" t="s">
        <v>45</v>
      </c>
      <c r="F136">
        <v>-1.2704</v>
      </c>
      <c r="G136">
        <v>132</v>
      </c>
      <c r="I136" s="73"/>
    </row>
    <row r="137" spans="1:9" x14ac:dyDescent="0.25">
      <c r="A137" s="89" t="s">
        <v>421</v>
      </c>
      <c r="B137">
        <v>-1.4424999999999999</v>
      </c>
      <c r="C137">
        <v>133</v>
      </c>
      <c r="E137" s="73" t="s">
        <v>67</v>
      </c>
      <c r="F137">
        <v>-1.2704</v>
      </c>
      <c r="G137">
        <v>133</v>
      </c>
      <c r="I137" s="73"/>
    </row>
    <row r="138" spans="1:9" x14ac:dyDescent="0.25">
      <c r="A138" s="89" t="s">
        <v>422</v>
      </c>
      <c r="B138">
        <v>-1.5201</v>
      </c>
      <c r="C138">
        <v>134</v>
      </c>
      <c r="E138" s="73" t="s">
        <v>250</v>
      </c>
      <c r="F138">
        <v>-1.2704</v>
      </c>
      <c r="G138">
        <v>134</v>
      </c>
      <c r="I138" s="73"/>
    </row>
    <row r="139" spans="1:9" x14ac:dyDescent="0.25">
      <c r="A139" s="89" t="s">
        <v>423</v>
      </c>
      <c r="B139">
        <v>-1.6091</v>
      </c>
      <c r="C139">
        <v>135</v>
      </c>
      <c r="E139" s="73" t="s">
        <v>124</v>
      </c>
      <c r="F139">
        <v>-1.2704</v>
      </c>
      <c r="G139">
        <v>135</v>
      </c>
      <c r="I139" s="73"/>
    </row>
    <row r="140" spans="1:9" x14ac:dyDescent="0.25">
      <c r="A140" s="89" t="s">
        <v>424</v>
      </c>
      <c r="B140">
        <v>-1.6802999999999999</v>
      </c>
      <c r="C140">
        <v>136</v>
      </c>
      <c r="E140" s="73" t="s">
        <v>183</v>
      </c>
      <c r="F140">
        <v>-1.2704</v>
      </c>
      <c r="G140">
        <v>136</v>
      </c>
      <c r="I140" s="73"/>
    </row>
    <row r="141" spans="1:9" x14ac:dyDescent="0.25">
      <c r="A141" s="89" t="s">
        <v>425</v>
      </c>
      <c r="B141">
        <v>-1.6802999999999999</v>
      </c>
      <c r="C141">
        <v>137</v>
      </c>
      <c r="E141" s="73" t="s">
        <v>53</v>
      </c>
      <c r="F141">
        <v>-1.2704</v>
      </c>
      <c r="G141">
        <v>137</v>
      </c>
      <c r="I141" s="73"/>
    </row>
    <row r="142" spans="1:9" x14ac:dyDescent="0.25">
      <c r="A142" s="89" t="s">
        <v>426</v>
      </c>
      <c r="B142">
        <v>-1.9473</v>
      </c>
      <c r="C142">
        <v>138</v>
      </c>
      <c r="E142" s="73" t="s">
        <v>65</v>
      </c>
      <c r="F142">
        <v>-1.2704</v>
      </c>
      <c r="G142">
        <v>138</v>
      </c>
      <c r="I142" s="73"/>
    </row>
    <row r="143" spans="1:9" x14ac:dyDescent="0.25">
      <c r="A143" s="89" t="s">
        <v>427</v>
      </c>
      <c r="B143">
        <v>-2.0185</v>
      </c>
      <c r="C143">
        <v>139</v>
      </c>
      <c r="E143" s="73" t="s">
        <v>251</v>
      </c>
      <c r="F143">
        <v>-1.2704</v>
      </c>
      <c r="G143">
        <v>139</v>
      </c>
      <c r="I143" s="73"/>
    </row>
    <row r="144" spans="1:9" x14ac:dyDescent="0.25">
      <c r="A144" s="89" t="s">
        <v>428</v>
      </c>
      <c r="B144">
        <v>-2.2677</v>
      </c>
      <c r="C144">
        <v>140</v>
      </c>
      <c r="E144" s="73" t="s">
        <v>252</v>
      </c>
      <c r="F144">
        <v>-1.2704</v>
      </c>
      <c r="G144">
        <v>140</v>
      </c>
      <c r="I144" s="73"/>
    </row>
    <row r="145" spans="1:9" x14ac:dyDescent="0.25">
      <c r="A145" s="89" t="s">
        <v>429</v>
      </c>
      <c r="B145">
        <v>-3.2288999999999999</v>
      </c>
      <c r="C145">
        <v>141</v>
      </c>
      <c r="E145" s="73" t="s">
        <v>253</v>
      </c>
      <c r="F145">
        <v>-1.2704</v>
      </c>
      <c r="G145">
        <v>141</v>
      </c>
      <c r="I145" s="73"/>
    </row>
    <row r="146" spans="1:9" x14ac:dyDescent="0.25">
      <c r="A146" s="89" t="s">
        <v>430</v>
      </c>
      <c r="B146">
        <v>-4.3730999999999991</v>
      </c>
      <c r="C146">
        <v>142</v>
      </c>
      <c r="E146" s="73" t="s">
        <v>254</v>
      </c>
      <c r="F146">
        <v>-1.2704</v>
      </c>
      <c r="G146">
        <v>142</v>
      </c>
      <c r="I146" s="73"/>
    </row>
    <row r="147" spans="1:9" x14ac:dyDescent="0.25">
      <c r="A147" s="89" t="s">
        <v>431</v>
      </c>
      <c r="B147">
        <v>-6.0203000000000007</v>
      </c>
      <c r="C147">
        <v>143</v>
      </c>
      <c r="E147" s="73" t="s">
        <v>255</v>
      </c>
      <c r="F147">
        <v>-1.2704</v>
      </c>
      <c r="G147">
        <v>143</v>
      </c>
      <c r="I147" s="73"/>
    </row>
    <row r="148" spans="1:9" x14ac:dyDescent="0.25">
      <c r="A148" s="89" t="s">
        <v>432</v>
      </c>
      <c r="B148">
        <v>-6.7888999999999999</v>
      </c>
      <c r="C148">
        <v>144</v>
      </c>
      <c r="E148" s="73" t="s">
        <v>256</v>
      </c>
      <c r="F148">
        <v>-1.2704</v>
      </c>
      <c r="G148">
        <v>144</v>
      </c>
      <c r="I148" s="73"/>
    </row>
    <row r="149" spans="1:9" x14ac:dyDescent="0.25">
      <c r="A149" s="89" t="s">
        <v>433</v>
      </c>
      <c r="B149">
        <v>-7.9687000000000001</v>
      </c>
      <c r="C149">
        <v>145</v>
      </c>
      <c r="E149" s="73" t="s">
        <v>257</v>
      </c>
      <c r="F149">
        <v>-1.2704</v>
      </c>
      <c r="G149">
        <v>145</v>
      </c>
    </row>
    <row r="150" spans="1:9" x14ac:dyDescent="0.25">
      <c r="A150" s="89" t="s">
        <v>434</v>
      </c>
      <c r="B150">
        <v>-9.2502999999999993</v>
      </c>
      <c r="C150">
        <v>146</v>
      </c>
      <c r="E150" s="73" t="s">
        <v>258</v>
      </c>
      <c r="F150">
        <v>-1.2995000000000001</v>
      </c>
      <c r="G150">
        <v>146</v>
      </c>
    </row>
    <row r="151" spans="1:9" x14ac:dyDescent="0.25">
      <c r="A151" s="89" t="s">
        <v>435</v>
      </c>
      <c r="B151">
        <v>-12.912099999999999</v>
      </c>
      <c r="C151">
        <v>147</v>
      </c>
      <c r="E151" s="73" t="s">
        <v>179</v>
      </c>
      <c r="F151">
        <v>-1.3041</v>
      </c>
      <c r="G151">
        <v>147</v>
      </c>
    </row>
    <row r="152" spans="1:9" x14ac:dyDescent="0.25">
      <c r="A152" s="89"/>
      <c r="E152" s="73" t="s">
        <v>259</v>
      </c>
      <c r="F152">
        <v>-1.3239999999999998</v>
      </c>
      <c r="G152">
        <v>148</v>
      </c>
    </row>
    <row r="153" spans="1:9" x14ac:dyDescent="0.25">
      <c r="A153" s="89"/>
      <c r="E153" s="73" t="s">
        <v>260</v>
      </c>
      <c r="F153">
        <v>-1.3239999999999998</v>
      </c>
      <c r="G153">
        <v>149</v>
      </c>
    </row>
    <row r="154" spans="1:9" x14ac:dyDescent="0.25">
      <c r="A154" s="89"/>
      <c r="E154" s="73" t="s">
        <v>261</v>
      </c>
      <c r="F154">
        <v>-1.4021000000000001</v>
      </c>
      <c r="G154">
        <v>150</v>
      </c>
    </row>
    <row r="155" spans="1:9" x14ac:dyDescent="0.25">
      <c r="A155" s="89"/>
      <c r="E155" s="73" t="s">
        <v>159</v>
      </c>
      <c r="F155">
        <v>-1.4021000000000001</v>
      </c>
      <c r="G155">
        <v>151</v>
      </c>
    </row>
    <row r="156" spans="1:9" x14ac:dyDescent="0.25">
      <c r="A156" s="89"/>
      <c r="E156" s="73" t="s">
        <v>154</v>
      </c>
      <c r="F156">
        <v>-1.4021000000000001</v>
      </c>
      <c r="G156">
        <v>152</v>
      </c>
    </row>
    <row r="157" spans="1:9" x14ac:dyDescent="0.25">
      <c r="A157" s="89"/>
      <c r="E157" s="73" t="s">
        <v>134</v>
      </c>
      <c r="F157">
        <v>-1.4021000000000001</v>
      </c>
      <c r="G157">
        <v>153</v>
      </c>
    </row>
    <row r="158" spans="1:9" x14ac:dyDescent="0.25">
      <c r="A158" s="89"/>
      <c r="E158" s="73" t="s">
        <v>177</v>
      </c>
      <c r="F158">
        <v>-1.4021000000000001</v>
      </c>
      <c r="G158">
        <v>154</v>
      </c>
    </row>
    <row r="159" spans="1:9" x14ac:dyDescent="0.25">
      <c r="A159" s="89"/>
      <c r="E159" s="73" t="s">
        <v>262</v>
      </c>
      <c r="F159">
        <v>-1.4021000000000001</v>
      </c>
      <c r="G159">
        <v>155</v>
      </c>
    </row>
    <row r="160" spans="1:9" x14ac:dyDescent="0.25">
      <c r="A160" s="89"/>
      <c r="E160" s="73" t="s">
        <v>263</v>
      </c>
      <c r="F160">
        <v>-1.4021000000000001</v>
      </c>
      <c r="G160">
        <v>156</v>
      </c>
    </row>
    <row r="161" spans="1:7" x14ac:dyDescent="0.25">
      <c r="A161" s="89"/>
      <c r="E161" s="73" t="s">
        <v>264</v>
      </c>
      <c r="F161">
        <v>-1.4021000000000001</v>
      </c>
      <c r="G161">
        <v>157</v>
      </c>
    </row>
    <row r="162" spans="1:7" x14ac:dyDescent="0.25">
      <c r="A162" s="89"/>
      <c r="E162" s="73" t="s">
        <v>148</v>
      </c>
      <c r="F162">
        <v>-1.4021000000000001</v>
      </c>
      <c r="G162">
        <v>158</v>
      </c>
    </row>
    <row r="163" spans="1:7" x14ac:dyDescent="0.25">
      <c r="A163" s="89"/>
      <c r="E163" s="73" t="s">
        <v>265</v>
      </c>
      <c r="F163">
        <v>-1.4021000000000001</v>
      </c>
      <c r="G163">
        <v>159</v>
      </c>
    </row>
    <row r="164" spans="1:7" x14ac:dyDescent="0.25">
      <c r="A164" s="89"/>
      <c r="E164" s="73" t="s">
        <v>141</v>
      </c>
      <c r="F164">
        <v>-1.4848000000000008</v>
      </c>
      <c r="G164">
        <v>160</v>
      </c>
    </row>
    <row r="165" spans="1:7" x14ac:dyDescent="0.25">
      <c r="A165" s="89"/>
      <c r="E165" s="73" t="s">
        <v>266</v>
      </c>
      <c r="F165">
        <v>-1.5338000000000001</v>
      </c>
      <c r="G165">
        <v>161</v>
      </c>
    </row>
    <row r="166" spans="1:7" x14ac:dyDescent="0.25">
      <c r="A166" s="89"/>
      <c r="E166" s="73" t="s">
        <v>267</v>
      </c>
      <c r="F166">
        <v>-1.5338000000000001</v>
      </c>
      <c r="G166">
        <v>162</v>
      </c>
    </row>
    <row r="167" spans="1:7" x14ac:dyDescent="0.25">
      <c r="A167" s="89"/>
      <c r="E167" s="73" t="s">
        <v>268</v>
      </c>
      <c r="F167">
        <v>-1.5338000000000001</v>
      </c>
      <c r="G167">
        <v>163</v>
      </c>
    </row>
    <row r="168" spans="1:7" x14ac:dyDescent="0.25">
      <c r="A168" s="89"/>
      <c r="E168" s="73" t="s">
        <v>166</v>
      </c>
      <c r="F168">
        <v>-1.5338000000000001</v>
      </c>
      <c r="G168">
        <v>164</v>
      </c>
    </row>
    <row r="169" spans="1:7" x14ac:dyDescent="0.25">
      <c r="A169" s="89"/>
      <c r="E169" s="73" t="s">
        <v>64</v>
      </c>
      <c r="F169">
        <v>-1.5338000000000001</v>
      </c>
      <c r="G169">
        <v>165</v>
      </c>
    </row>
    <row r="170" spans="1:7" x14ac:dyDescent="0.25">
      <c r="A170" s="89"/>
      <c r="E170" s="73" t="s">
        <v>269</v>
      </c>
      <c r="F170">
        <v>-1.5338000000000001</v>
      </c>
      <c r="G170">
        <v>166</v>
      </c>
    </row>
    <row r="171" spans="1:7" x14ac:dyDescent="0.25">
      <c r="A171" s="89"/>
      <c r="E171" s="73" t="s">
        <v>270</v>
      </c>
      <c r="F171">
        <v>-1.5338000000000001</v>
      </c>
      <c r="G171">
        <v>167</v>
      </c>
    </row>
    <row r="172" spans="1:7" x14ac:dyDescent="0.25">
      <c r="A172" s="89"/>
      <c r="E172" s="73" t="s">
        <v>139</v>
      </c>
      <c r="F172">
        <v>-1.6655000000000002</v>
      </c>
      <c r="G172">
        <v>168</v>
      </c>
    </row>
    <row r="173" spans="1:7" x14ac:dyDescent="0.25">
      <c r="A173" s="89"/>
      <c r="E173" s="73" t="s">
        <v>271</v>
      </c>
      <c r="F173">
        <v>-1.6655000000000002</v>
      </c>
      <c r="G173">
        <v>169</v>
      </c>
    </row>
    <row r="174" spans="1:7" x14ac:dyDescent="0.25">
      <c r="A174" s="89"/>
      <c r="E174" s="73" t="s">
        <v>143</v>
      </c>
      <c r="F174">
        <v>-1.6655000000000002</v>
      </c>
      <c r="G174">
        <v>170</v>
      </c>
    </row>
    <row r="175" spans="1:7" x14ac:dyDescent="0.25">
      <c r="A175" s="89"/>
      <c r="E175" s="73" t="s">
        <v>17</v>
      </c>
      <c r="F175">
        <v>-1.7972000000000001</v>
      </c>
      <c r="G175">
        <v>171</v>
      </c>
    </row>
    <row r="176" spans="1:7" x14ac:dyDescent="0.25">
      <c r="A176" s="89"/>
      <c r="E176" s="73" t="s">
        <v>272</v>
      </c>
      <c r="F176">
        <v>-1.7972000000000001</v>
      </c>
      <c r="G176">
        <v>172</v>
      </c>
    </row>
    <row r="177" spans="1:7" x14ac:dyDescent="0.25">
      <c r="A177" s="89"/>
      <c r="E177" s="73" t="s">
        <v>273</v>
      </c>
      <c r="F177">
        <v>-1.8508000000000004</v>
      </c>
      <c r="G177">
        <v>173</v>
      </c>
    </row>
    <row r="178" spans="1:7" x14ac:dyDescent="0.25">
      <c r="A178" s="89"/>
      <c r="E178" s="73" t="s">
        <v>188</v>
      </c>
      <c r="F178">
        <v>-1.9824999999999999</v>
      </c>
      <c r="G178">
        <v>174</v>
      </c>
    </row>
    <row r="179" spans="1:7" x14ac:dyDescent="0.25">
      <c r="A179" s="89"/>
      <c r="E179" s="73" t="s">
        <v>274</v>
      </c>
      <c r="F179">
        <v>-2.0606</v>
      </c>
      <c r="G179">
        <v>175</v>
      </c>
    </row>
    <row r="180" spans="1:7" x14ac:dyDescent="0.25">
      <c r="A180" s="89"/>
      <c r="E180" s="73" t="s">
        <v>275</v>
      </c>
      <c r="F180">
        <v>-2.1142000000000003</v>
      </c>
      <c r="G180">
        <v>176</v>
      </c>
    </row>
    <row r="181" spans="1:7" x14ac:dyDescent="0.25">
      <c r="A181" s="89"/>
      <c r="E181" s="73" t="s">
        <v>276</v>
      </c>
      <c r="F181">
        <v>-2.1923000000000004</v>
      </c>
      <c r="G181">
        <v>177</v>
      </c>
    </row>
    <row r="182" spans="1:7" x14ac:dyDescent="0.25">
      <c r="A182" s="89"/>
      <c r="E182" s="73" t="s">
        <v>46</v>
      </c>
      <c r="F182">
        <v>-2.3239999999999998</v>
      </c>
      <c r="G182">
        <v>178</v>
      </c>
    </row>
    <row r="183" spans="1:7" x14ac:dyDescent="0.25">
      <c r="A183" s="89"/>
      <c r="E183" s="73" t="s">
        <v>186</v>
      </c>
      <c r="F183">
        <v>-2.3239999999999998</v>
      </c>
      <c r="G183">
        <v>179</v>
      </c>
    </row>
    <row r="184" spans="1:7" x14ac:dyDescent="0.25">
      <c r="A184" s="89"/>
      <c r="E184" s="73" t="s">
        <v>277</v>
      </c>
      <c r="F184">
        <v>-2.3286000000000007</v>
      </c>
      <c r="G184">
        <v>180</v>
      </c>
    </row>
    <row r="185" spans="1:7" x14ac:dyDescent="0.25">
      <c r="A185" s="89"/>
      <c r="E185" s="73" t="s">
        <v>93</v>
      </c>
      <c r="F185">
        <v>-2.3378000000000014</v>
      </c>
      <c r="G185">
        <v>181</v>
      </c>
    </row>
    <row r="186" spans="1:7" x14ac:dyDescent="0.25">
      <c r="A186" s="89"/>
      <c r="E186" s="73" t="s">
        <v>135</v>
      </c>
      <c r="F186">
        <v>-2.3776000000000002</v>
      </c>
      <c r="G186">
        <v>182</v>
      </c>
    </row>
    <row r="187" spans="1:7" x14ac:dyDescent="0.25">
      <c r="A187" s="89"/>
      <c r="E187" s="73" t="s">
        <v>278</v>
      </c>
      <c r="F187">
        <v>-2.6410000000000005</v>
      </c>
      <c r="G187">
        <v>183</v>
      </c>
    </row>
    <row r="188" spans="1:7" x14ac:dyDescent="0.25">
      <c r="A188" s="89"/>
      <c r="E188" s="73" t="s">
        <v>192</v>
      </c>
      <c r="F188">
        <v>-2.7237000000000009</v>
      </c>
      <c r="G188">
        <v>184</v>
      </c>
    </row>
    <row r="189" spans="1:7" x14ac:dyDescent="0.25">
      <c r="A189" s="89"/>
      <c r="E189" s="73" t="s">
        <v>279</v>
      </c>
      <c r="F189">
        <v>-3.2260000000000009</v>
      </c>
      <c r="G189">
        <v>185</v>
      </c>
    </row>
    <row r="190" spans="1:7" x14ac:dyDescent="0.25">
      <c r="A190" s="89"/>
      <c r="E190" s="73" t="s">
        <v>280</v>
      </c>
      <c r="F190">
        <v>-3.6946000000000003</v>
      </c>
      <c r="G190">
        <v>186</v>
      </c>
    </row>
    <row r="191" spans="1:7" x14ac:dyDescent="0.25">
      <c r="A191" s="89"/>
      <c r="E191" s="73" t="s">
        <v>9</v>
      </c>
      <c r="F191">
        <v>-3.7666000000000039</v>
      </c>
      <c r="G191">
        <v>187</v>
      </c>
    </row>
    <row r="192" spans="1:7" x14ac:dyDescent="0.25">
      <c r="A192" s="89"/>
      <c r="E192" s="73" t="s">
        <v>28</v>
      </c>
      <c r="F192">
        <v>-4.3332000000000015</v>
      </c>
      <c r="G192">
        <v>188</v>
      </c>
    </row>
    <row r="193" spans="1:7" x14ac:dyDescent="0.25">
      <c r="A193" s="89"/>
      <c r="E193" s="73" t="s">
        <v>19</v>
      </c>
      <c r="F193">
        <v>-4.801800000000001</v>
      </c>
      <c r="G193">
        <v>189</v>
      </c>
    </row>
    <row r="194" spans="1:7" x14ac:dyDescent="0.25">
      <c r="A194" s="89"/>
      <c r="E194" s="73" t="s">
        <v>281</v>
      </c>
      <c r="F194">
        <v>-5.5920000000000005</v>
      </c>
      <c r="G194">
        <v>190</v>
      </c>
    </row>
    <row r="195" spans="1:7" x14ac:dyDescent="0.25">
      <c r="A195" s="89"/>
      <c r="E195" s="73" t="s">
        <v>82</v>
      </c>
      <c r="F195">
        <v>-8.1188000000000002</v>
      </c>
      <c r="G195">
        <v>191</v>
      </c>
    </row>
    <row r="196" spans="1:7" x14ac:dyDescent="0.25">
      <c r="A196" s="89"/>
      <c r="E196" s="73" t="s">
        <v>87</v>
      </c>
      <c r="F196">
        <v>-10.572100000000001</v>
      </c>
      <c r="G196">
        <v>192</v>
      </c>
    </row>
    <row r="197" spans="1:7" x14ac:dyDescent="0.25">
      <c r="A197" s="89"/>
      <c r="E197" s="73" t="s">
        <v>282</v>
      </c>
      <c r="F197">
        <v>-10.7819</v>
      </c>
      <c r="G197">
        <v>193</v>
      </c>
    </row>
    <row r="198" spans="1:7" x14ac:dyDescent="0.25">
      <c r="A198" s="89"/>
      <c r="E198" s="73" t="s">
        <v>283</v>
      </c>
      <c r="F198">
        <v>-11.703800000000001</v>
      </c>
      <c r="G198">
        <v>194</v>
      </c>
    </row>
    <row r="199" spans="1:7" x14ac:dyDescent="0.25">
      <c r="A199" s="89"/>
      <c r="E199" s="73" t="s">
        <v>99</v>
      </c>
      <c r="F199">
        <v>-20.03</v>
      </c>
      <c r="G199">
        <v>195</v>
      </c>
    </row>
    <row r="200" spans="1:7" x14ac:dyDescent="0.25">
      <c r="A200" s="89"/>
      <c r="E200" s="73" t="s">
        <v>100</v>
      </c>
      <c r="F200">
        <v>-31.291900000000005</v>
      </c>
      <c r="G200">
        <v>196</v>
      </c>
    </row>
    <row r="201" spans="1:7" x14ac:dyDescent="0.25">
      <c r="A201" s="89"/>
      <c r="E201" s="73" t="s">
        <v>123</v>
      </c>
      <c r="F201">
        <v>-37.345500000000001</v>
      </c>
      <c r="G201">
        <v>197</v>
      </c>
    </row>
    <row r="202" spans="1:7" x14ac:dyDescent="0.25">
      <c r="A202" s="89"/>
    </row>
    <row r="203" spans="1:7" x14ac:dyDescent="0.25">
      <c r="A203" s="89"/>
    </row>
    <row r="204" spans="1:7" x14ac:dyDescent="0.25">
      <c r="A204" s="8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workbookViewId="0">
      <selection activeCell="K20" sqref="K20"/>
    </sheetView>
  </sheetViews>
  <sheetFormatPr defaultRowHeight="15" x14ac:dyDescent="0.25"/>
  <cols>
    <col min="1" max="1" width="35.28515625" style="192" customWidth="1"/>
    <col min="2" max="2" width="5.5703125" style="191" customWidth="1"/>
    <col min="3" max="3" width="6.5703125" style="194" customWidth="1"/>
    <col min="4" max="4" width="6.140625" style="193" customWidth="1"/>
    <col min="5" max="5" width="6.5703125" style="195" customWidth="1"/>
    <col min="6" max="6" width="6.85546875" style="194" customWidth="1"/>
    <col min="7" max="7" width="4.85546875" style="194" customWidth="1"/>
    <col min="8" max="8" width="6.28515625" style="194" customWidth="1"/>
    <col min="9" max="9" width="6.140625" style="194" customWidth="1"/>
  </cols>
  <sheetData>
    <row r="1" spans="1:17" ht="64.5" customHeight="1" x14ac:dyDescent="0.25">
      <c r="A1" s="313" t="s">
        <v>642</v>
      </c>
      <c r="B1" s="314"/>
      <c r="C1" s="314"/>
      <c r="D1" s="314"/>
      <c r="E1" s="314"/>
      <c r="F1" s="314"/>
      <c r="G1" s="314"/>
      <c r="H1" s="314"/>
      <c r="I1" s="314"/>
      <c r="L1" s="315"/>
      <c r="M1" s="315"/>
      <c r="N1" s="315"/>
      <c r="O1" s="315"/>
      <c r="P1" s="315"/>
      <c r="Q1" s="315"/>
    </row>
    <row r="2" spans="1:17" s="196" customFormat="1" ht="192.75" customHeight="1" x14ac:dyDescent="0.25">
      <c r="A2" s="294" t="s">
        <v>641</v>
      </c>
      <c r="B2" s="271" t="s">
        <v>635</v>
      </c>
      <c r="C2" s="271" t="s">
        <v>636</v>
      </c>
      <c r="D2" s="270" t="s">
        <v>637</v>
      </c>
      <c r="E2" s="271" t="s">
        <v>638</v>
      </c>
      <c r="F2" s="272" t="s">
        <v>639</v>
      </c>
      <c r="G2" s="273" t="s">
        <v>584</v>
      </c>
      <c r="H2" s="292" t="s">
        <v>585</v>
      </c>
      <c r="I2" s="270" t="s">
        <v>640</v>
      </c>
    </row>
    <row r="3" spans="1:17" s="196" customFormat="1" ht="7.5" customHeight="1" x14ac:dyDescent="0.25">
      <c r="A3" s="285"/>
      <c r="B3" s="287"/>
      <c r="C3" s="203"/>
      <c r="D3" s="288"/>
      <c r="E3" s="203"/>
      <c r="F3" s="289"/>
      <c r="G3" s="290"/>
      <c r="H3" s="293"/>
      <c r="I3" s="288"/>
    </row>
    <row r="4" spans="1:17" x14ac:dyDescent="0.25">
      <c r="A4" s="276" t="s">
        <v>558</v>
      </c>
      <c r="B4" s="286"/>
      <c r="C4" s="268"/>
      <c r="D4" s="279"/>
      <c r="E4" s="280"/>
      <c r="F4" s="268"/>
      <c r="G4" s="284"/>
      <c r="H4" s="268"/>
      <c r="I4" s="198"/>
    </row>
    <row r="5" spans="1:17" s="251" customFormat="1" ht="15.75" customHeight="1" x14ac:dyDescent="0.25">
      <c r="A5" s="261" t="s">
        <v>10</v>
      </c>
      <c r="B5" s="229">
        <v>1</v>
      </c>
      <c r="C5" s="263">
        <v>1</v>
      </c>
      <c r="D5" s="229">
        <v>1</v>
      </c>
      <c r="E5" s="263">
        <v>1</v>
      </c>
      <c r="F5" s="229">
        <v>1</v>
      </c>
      <c r="G5" s="266">
        <v>4</v>
      </c>
      <c r="H5" s="229">
        <v>1</v>
      </c>
      <c r="I5" s="263">
        <v>1</v>
      </c>
    </row>
    <row r="6" spans="1:17" x14ac:dyDescent="0.25">
      <c r="A6" s="262" t="s">
        <v>12</v>
      </c>
      <c r="B6" s="258">
        <v>4</v>
      </c>
      <c r="C6" s="264">
        <v>7</v>
      </c>
      <c r="D6" s="259">
        <v>2</v>
      </c>
      <c r="E6" s="265">
        <v>6</v>
      </c>
      <c r="F6" s="202">
        <v>2</v>
      </c>
      <c r="G6" s="267">
        <v>2</v>
      </c>
      <c r="H6" s="202">
        <v>4</v>
      </c>
      <c r="I6" s="264">
        <v>2</v>
      </c>
    </row>
    <row r="7" spans="1:17" x14ac:dyDescent="0.25">
      <c r="A7" s="262" t="s">
        <v>21</v>
      </c>
      <c r="B7" s="258">
        <v>14</v>
      </c>
      <c r="C7" s="264">
        <v>17</v>
      </c>
      <c r="D7" s="259">
        <v>5</v>
      </c>
      <c r="E7" s="265">
        <v>13</v>
      </c>
      <c r="F7" s="202">
        <v>3</v>
      </c>
      <c r="G7" s="267">
        <v>1</v>
      </c>
      <c r="H7" s="202">
        <v>2</v>
      </c>
      <c r="I7" s="264">
        <v>3</v>
      </c>
    </row>
    <row r="8" spans="1:17" x14ac:dyDescent="0.25">
      <c r="A8" s="262" t="s">
        <v>11</v>
      </c>
      <c r="B8" s="258">
        <v>3</v>
      </c>
      <c r="C8" s="264">
        <v>2</v>
      </c>
      <c r="D8" s="259">
        <v>3</v>
      </c>
      <c r="E8" s="265">
        <v>7</v>
      </c>
      <c r="F8" s="202">
        <v>8</v>
      </c>
      <c r="G8" s="267">
        <v>7</v>
      </c>
      <c r="H8" s="202">
        <v>10</v>
      </c>
      <c r="I8" s="264">
        <v>13</v>
      </c>
    </row>
    <row r="9" spans="1:17" x14ac:dyDescent="0.25">
      <c r="A9" s="262" t="s">
        <v>15</v>
      </c>
      <c r="B9" s="258">
        <v>7</v>
      </c>
      <c r="C9" s="264">
        <v>8</v>
      </c>
      <c r="D9" s="259">
        <v>4</v>
      </c>
      <c r="E9" s="265">
        <v>5</v>
      </c>
      <c r="F9" s="202">
        <v>4</v>
      </c>
      <c r="G9" s="267">
        <v>3</v>
      </c>
      <c r="H9" s="202">
        <v>5</v>
      </c>
      <c r="I9" s="264">
        <v>6</v>
      </c>
    </row>
    <row r="10" spans="1:17" x14ac:dyDescent="0.25">
      <c r="A10" s="262" t="s">
        <v>14</v>
      </c>
      <c r="B10" s="258">
        <v>6</v>
      </c>
      <c r="C10" s="264">
        <v>4</v>
      </c>
      <c r="D10" s="259">
        <v>8</v>
      </c>
      <c r="E10" s="265">
        <v>10</v>
      </c>
      <c r="F10" s="202">
        <v>7</v>
      </c>
      <c r="G10" s="267">
        <v>12</v>
      </c>
      <c r="H10" s="202">
        <v>11</v>
      </c>
      <c r="I10" s="264" t="s">
        <v>583</v>
      </c>
    </row>
    <row r="11" spans="1:17" x14ac:dyDescent="0.25">
      <c r="A11" s="262" t="s">
        <v>130</v>
      </c>
      <c r="B11" s="258">
        <v>8</v>
      </c>
      <c r="C11" s="264">
        <v>10</v>
      </c>
      <c r="D11" s="259">
        <v>10</v>
      </c>
      <c r="E11" s="265">
        <v>8</v>
      </c>
      <c r="F11" s="202">
        <v>10</v>
      </c>
      <c r="G11" s="267">
        <v>16</v>
      </c>
      <c r="H11" s="202">
        <v>8</v>
      </c>
      <c r="I11" s="264">
        <v>14</v>
      </c>
    </row>
    <row r="12" spans="1:17" x14ac:dyDescent="0.25">
      <c r="A12" s="262"/>
      <c r="B12" s="258"/>
      <c r="C12" s="264"/>
      <c r="D12" s="259"/>
      <c r="E12" s="265"/>
      <c r="F12" s="202"/>
      <c r="G12" s="267"/>
      <c r="H12" s="202"/>
      <c r="I12" s="264"/>
    </row>
    <row r="13" spans="1:17" x14ac:dyDescent="0.25">
      <c r="A13" s="269" t="s">
        <v>559</v>
      </c>
      <c r="B13" s="278"/>
      <c r="C13" s="268"/>
      <c r="D13" s="279"/>
      <c r="E13" s="280"/>
      <c r="F13" s="268"/>
      <c r="G13" s="241"/>
      <c r="H13" s="268"/>
      <c r="I13" s="255"/>
    </row>
    <row r="14" spans="1:17" x14ac:dyDescent="0.25">
      <c r="A14" s="281" t="s">
        <v>13</v>
      </c>
      <c r="B14" s="258">
        <v>5</v>
      </c>
      <c r="C14" s="255">
        <v>9</v>
      </c>
      <c r="D14" s="259">
        <v>7</v>
      </c>
      <c r="E14" s="254">
        <v>2</v>
      </c>
      <c r="F14" s="202">
        <v>26</v>
      </c>
      <c r="G14" s="282">
        <v>11</v>
      </c>
      <c r="H14" s="202">
        <v>14</v>
      </c>
      <c r="I14" s="255">
        <v>32</v>
      </c>
    </row>
    <row r="15" spans="1:17" x14ac:dyDescent="0.25">
      <c r="A15" s="262" t="s">
        <v>27</v>
      </c>
      <c r="B15" s="258">
        <v>19</v>
      </c>
      <c r="C15" s="264">
        <v>16</v>
      </c>
      <c r="D15" s="259">
        <v>12</v>
      </c>
      <c r="E15" s="265">
        <v>21</v>
      </c>
      <c r="F15" s="202">
        <v>5</v>
      </c>
      <c r="G15" s="267">
        <v>8</v>
      </c>
      <c r="H15" s="202">
        <v>29</v>
      </c>
      <c r="I15" s="264">
        <v>4</v>
      </c>
    </row>
    <row r="16" spans="1:17" x14ac:dyDescent="0.25">
      <c r="A16" s="262" t="s">
        <v>23</v>
      </c>
      <c r="B16" s="258">
        <v>15</v>
      </c>
      <c r="C16" s="264">
        <v>12</v>
      </c>
      <c r="D16" s="259">
        <v>13</v>
      </c>
      <c r="E16" s="265">
        <v>16</v>
      </c>
      <c r="F16" s="202">
        <v>36</v>
      </c>
      <c r="G16" s="283">
        <v>14</v>
      </c>
      <c r="H16" s="202">
        <v>22</v>
      </c>
      <c r="I16" s="264">
        <v>39</v>
      </c>
    </row>
    <row r="17" spans="1:9" x14ac:dyDescent="0.25">
      <c r="A17" s="262" t="s">
        <v>70</v>
      </c>
      <c r="B17" s="258" t="s">
        <v>633</v>
      </c>
      <c r="C17" s="264" t="s">
        <v>592</v>
      </c>
      <c r="D17" s="259">
        <v>43</v>
      </c>
      <c r="E17" s="265">
        <v>23</v>
      </c>
      <c r="F17" s="202">
        <v>23</v>
      </c>
      <c r="G17" s="267">
        <v>9</v>
      </c>
      <c r="H17" s="202">
        <v>28</v>
      </c>
      <c r="I17" s="264">
        <v>15</v>
      </c>
    </row>
    <row r="18" spans="1:9" x14ac:dyDescent="0.25">
      <c r="A18" s="262" t="s">
        <v>22</v>
      </c>
      <c r="B18" s="258">
        <v>14</v>
      </c>
      <c r="C18" s="264">
        <v>11</v>
      </c>
      <c r="D18" s="259">
        <v>14</v>
      </c>
      <c r="E18" s="265">
        <v>9</v>
      </c>
      <c r="F18" s="202">
        <v>28</v>
      </c>
      <c r="G18" s="267">
        <v>23</v>
      </c>
      <c r="H18" s="202">
        <v>3</v>
      </c>
      <c r="I18" s="264">
        <v>31</v>
      </c>
    </row>
    <row r="19" spans="1:9" x14ac:dyDescent="0.25">
      <c r="A19" s="262" t="s">
        <v>41</v>
      </c>
      <c r="B19" s="258">
        <v>33</v>
      </c>
      <c r="C19" s="264">
        <v>31</v>
      </c>
      <c r="D19" s="259">
        <v>26</v>
      </c>
      <c r="E19" s="265">
        <v>18</v>
      </c>
      <c r="F19" s="202">
        <v>22</v>
      </c>
      <c r="G19" s="267">
        <v>20</v>
      </c>
      <c r="H19" s="202">
        <v>26</v>
      </c>
      <c r="I19" s="264">
        <v>23</v>
      </c>
    </row>
    <row r="20" spans="1:9" x14ac:dyDescent="0.25">
      <c r="A20" s="262" t="s">
        <v>37</v>
      </c>
      <c r="B20" s="258">
        <v>29</v>
      </c>
      <c r="C20" s="264">
        <v>27</v>
      </c>
      <c r="D20" s="259">
        <v>35</v>
      </c>
      <c r="E20" s="265">
        <v>32</v>
      </c>
      <c r="F20" s="202">
        <v>12</v>
      </c>
      <c r="G20" s="267">
        <v>37</v>
      </c>
      <c r="H20" s="202">
        <v>41</v>
      </c>
      <c r="I20" s="264">
        <v>12</v>
      </c>
    </row>
    <row r="21" spans="1:9" x14ac:dyDescent="0.25">
      <c r="A21" s="262" t="s">
        <v>547</v>
      </c>
      <c r="B21" s="258">
        <v>0</v>
      </c>
      <c r="C21" s="264">
        <v>0</v>
      </c>
      <c r="D21" s="259">
        <v>9</v>
      </c>
      <c r="E21" s="265">
        <v>11</v>
      </c>
      <c r="F21" s="202">
        <v>26</v>
      </c>
      <c r="G21" s="267">
        <v>10</v>
      </c>
      <c r="H21" s="202">
        <v>12</v>
      </c>
      <c r="I21" s="264">
        <v>19</v>
      </c>
    </row>
    <row r="22" spans="1:9" x14ac:dyDescent="0.25">
      <c r="A22" s="262" t="s">
        <v>62</v>
      </c>
      <c r="B22" s="258" t="s">
        <v>586</v>
      </c>
      <c r="C22" s="264" t="s">
        <v>593</v>
      </c>
      <c r="D22" s="259">
        <v>42</v>
      </c>
      <c r="E22" s="265">
        <v>28</v>
      </c>
      <c r="F22" s="202">
        <v>21</v>
      </c>
      <c r="G22" s="267">
        <v>17</v>
      </c>
      <c r="H22" s="202">
        <v>31</v>
      </c>
      <c r="I22" s="264">
        <v>8</v>
      </c>
    </row>
    <row r="23" spans="1:9" x14ac:dyDescent="0.25">
      <c r="A23" s="262" t="s">
        <v>18</v>
      </c>
      <c r="B23" s="258">
        <v>10</v>
      </c>
      <c r="C23" s="264">
        <v>19</v>
      </c>
      <c r="D23" s="259">
        <v>6</v>
      </c>
      <c r="E23" s="265">
        <v>36</v>
      </c>
      <c r="F23" s="202">
        <v>45</v>
      </c>
      <c r="G23" s="267">
        <v>5</v>
      </c>
      <c r="H23" s="202">
        <v>9</v>
      </c>
      <c r="I23" s="264">
        <v>45</v>
      </c>
    </row>
    <row r="24" spans="1:9" x14ac:dyDescent="0.25">
      <c r="A24" s="262" t="s">
        <v>52</v>
      </c>
      <c r="B24" s="258">
        <v>44</v>
      </c>
      <c r="C24" s="264">
        <v>48</v>
      </c>
      <c r="D24" s="259">
        <v>45</v>
      </c>
      <c r="E24" s="265">
        <v>40</v>
      </c>
      <c r="F24" s="202">
        <v>17</v>
      </c>
      <c r="G24" s="267">
        <v>31</v>
      </c>
      <c r="H24" s="202">
        <v>48</v>
      </c>
      <c r="I24" s="264">
        <v>10</v>
      </c>
    </row>
    <row r="25" spans="1:9" x14ac:dyDescent="0.25">
      <c r="A25" s="262" t="s">
        <v>26</v>
      </c>
      <c r="B25" s="258">
        <v>18</v>
      </c>
      <c r="C25" s="264">
        <v>14</v>
      </c>
      <c r="D25" s="259">
        <v>28</v>
      </c>
      <c r="E25" s="265">
        <v>20</v>
      </c>
      <c r="F25" s="202">
        <v>34</v>
      </c>
      <c r="G25" s="267">
        <v>39</v>
      </c>
      <c r="H25" s="202">
        <v>30</v>
      </c>
      <c r="I25" s="264">
        <v>37</v>
      </c>
    </row>
    <row r="26" spans="1:9" x14ac:dyDescent="0.25">
      <c r="A26" s="262"/>
      <c r="B26" s="258"/>
      <c r="C26" s="264"/>
      <c r="D26" s="259"/>
      <c r="E26" s="265"/>
      <c r="F26" s="202"/>
      <c r="G26" s="267"/>
      <c r="H26" s="202"/>
      <c r="I26" s="257"/>
    </row>
    <row r="27" spans="1:9" x14ac:dyDescent="0.25">
      <c r="A27" s="269" t="s">
        <v>589</v>
      </c>
      <c r="B27" s="278"/>
      <c r="C27" s="268"/>
      <c r="D27" s="279"/>
      <c r="E27" s="280"/>
      <c r="F27" s="268"/>
      <c r="G27" s="241"/>
      <c r="H27" s="268"/>
      <c r="I27" s="198"/>
    </row>
    <row r="28" spans="1:9" x14ac:dyDescent="0.25">
      <c r="A28" s="281" t="s">
        <v>17</v>
      </c>
      <c r="B28" s="258">
        <v>9</v>
      </c>
      <c r="C28" s="255">
        <v>5</v>
      </c>
      <c r="D28" s="259">
        <v>11</v>
      </c>
      <c r="E28" s="254">
        <v>9</v>
      </c>
      <c r="F28" s="202" t="s">
        <v>581</v>
      </c>
      <c r="G28" s="282">
        <v>15</v>
      </c>
      <c r="H28" s="202">
        <v>13</v>
      </c>
      <c r="I28" s="255" t="s">
        <v>582</v>
      </c>
    </row>
    <row r="29" spans="1:9" x14ac:dyDescent="0.25">
      <c r="A29" s="277" t="s">
        <v>96</v>
      </c>
      <c r="B29" s="291" t="s">
        <v>634</v>
      </c>
      <c r="C29" s="257" t="s">
        <v>594</v>
      </c>
      <c r="D29" s="275">
        <v>38</v>
      </c>
      <c r="E29" s="256">
        <v>26</v>
      </c>
      <c r="F29" s="274" t="s">
        <v>586</v>
      </c>
      <c r="G29" s="226">
        <v>6</v>
      </c>
      <c r="H29" s="274" t="s">
        <v>587</v>
      </c>
      <c r="I29" s="257">
        <v>30</v>
      </c>
    </row>
    <row r="30" spans="1:9" x14ac:dyDescent="0.25">
      <c r="A30" s="200"/>
      <c r="B30" s="258"/>
      <c r="C30" s="202"/>
      <c r="D30" s="259"/>
      <c r="E30" s="260"/>
      <c r="F30" s="202"/>
      <c r="G30" s="201"/>
      <c r="H30" s="202"/>
      <c r="I30" s="202"/>
    </row>
    <row r="31" spans="1:9" x14ac:dyDescent="0.25">
      <c r="A31" s="200"/>
      <c r="B31" s="258"/>
      <c r="C31" s="202"/>
      <c r="D31" s="259"/>
      <c r="E31" s="260"/>
      <c r="F31" s="202"/>
      <c r="G31" s="199"/>
      <c r="H31" s="202"/>
      <c r="I31" s="202"/>
    </row>
    <row r="32" spans="1:9" x14ac:dyDescent="0.25">
      <c r="A32" s="200"/>
      <c r="B32" s="258"/>
      <c r="C32" s="202"/>
      <c r="D32" s="259"/>
      <c r="E32" s="260"/>
      <c r="F32" s="202"/>
      <c r="G32" s="199"/>
      <c r="H32" s="202"/>
      <c r="I32" s="202"/>
    </row>
    <row r="33" spans="1:9" x14ac:dyDescent="0.25">
      <c r="A33" s="200"/>
      <c r="B33" s="258"/>
      <c r="C33" s="202"/>
      <c r="D33" s="259"/>
      <c r="E33" s="260"/>
      <c r="F33" s="202"/>
      <c r="G33" s="199"/>
      <c r="H33" s="202"/>
      <c r="I33" s="202"/>
    </row>
    <row r="34" spans="1:9" x14ac:dyDescent="0.25">
      <c r="A34" s="200"/>
      <c r="B34" s="258"/>
      <c r="C34" s="202"/>
      <c r="D34" s="259"/>
      <c r="E34" s="260"/>
      <c r="F34" s="202"/>
      <c r="G34" s="199"/>
      <c r="H34" s="202"/>
      <c r="I34" s="202"/>
    </row>
    <row r="35" spans="1:9" x14ac:dyDescent="0.25">
      <c r="A35" s="200"/>
      <c r="B35" s="258"/>
      <c r="C35" s="202"/>
      <c r="D35" s="259"/>
      <c r="E35" s="260"/>
      <c r="F35" s="202"/>
      <c r="G35" s="199"/>
      <c r="H35" s="202"/>
      <c r="I35" s="202"/>
    </row>
    <row r="36" spans="1:9" x14ac:dyDescent="0.25">
      <c r="A36" s="200"/>
      <c r="B36" s="258"/>
      <c r="C36" s="202"/>
      <c r="D36" s="259"/>
      <c r="E36" s="260"/>
      <c r="F36" s="202"/>
      <c r="G36" s="199"/>
      <c r="H36" s="202"/>
      <c r="I36" s="202"/>
    </row>
    <row r="37" spans="1:9" x14ac:dyDescent="0.25">
      <c r="A37" s="200"/>
      <c r="B37" s="258"/>
      <c r="C37" s="202"/>
      <c r="D37" s="259"/>
      <c r="E37" s="260"/>
      <c r="F37" s="202"/>
      <c r="G37" s="199"/>
      <c r="H37" s="202"/>
      <c r="I37" s="202"/>
    </row>
    <row r="38" spans="1:9" x14ac:dyDescent="0.25">
      <c r="A38" s="200"/>
      <c r="B38" s="258"/>
      <c r="C38" s="202"/>
      <c r="D38" s="259"/>
      <c r="E38" s="260"/>
      <c r="F38" s="202"/>
      <c r="G38" s="199"/>
      <c r="H38" s="202"/>
      <c r="I38" s="202"/>
    </row>
    <row r="39" spans="1:9" x14ac:dyDescent="0.25">
      <c r="G39" s="199"/>
    </row>
    <row r="40" spans="1:9" x14ac:dyDescent="0.25">
      <c r="G40" s="199"/>
    </row>
    <row r="41" spans="1:9" x14ac:dyDescent="0.25">
      <c r="G41" s="199"/>
    </row>
    <row r="42" spans="1:9" x14ac:dyDescent="0.25">
      <c r="G42" s="199"/>
    </row>
    <row r="43" spans="1:9" x14ac:dyDescent="0.25">
      <c r="G43" s="199"/>
    </row>
    <row r="44" spans="1:9" x14ac:dyDescent="0.25">
      <c r="G44" s="199"/>
    </row>
    <row r="45" spans="1:9" x14ac:dyDescent="0.25">
      <c r="G45" s="199"/>
    </row>
    <row r="46" spans="1:9" x14ac:dyDescent="0.25">
      <c r="G46" s="199"/>
    </row>
    <row r="47" spans="1:9" x14ac:dyDescent="0.25">
      <c r="G47" s="199"/>
    </row>
    <row r="48" spans="1:9" x14ac:dyDescent="0.25">
      <c r="G48" s="199"/>
    </row>
    <row r="49" spans="7:7" x14ac:dyDescent="0.25">
      <c r="G49" s="199"/>
    </row>
    <row r="50" spans="7:7" x14ac:dyDescent="0.25">
      <c r="G50" s="201"/>
    </row>
    <row r="51" spans="7:7" x14ac:dyDescent="0.25">
      <c r="G51" s="199"/>
    </row>
    <row r="52" spans="7:7" x14ac:dyDescent="0.25">
      <c r="G52" s="199"/>
    </row>
    <row r="53" spans="7:7" x14ac:dyDescent="0.25">
      <c r="G53" s="199"/>
    </row>
    <row r="54" spans="7:7" x14ac:dyDescent="0.25">
      <c r="G54" s="199"/>
    </row>
    <row r="55" spans="7:7" x14ac:dyDescent="0.25">
      <c r="G55" s="199"/>
    </row>
    <row r="56" spans="7:7" x14ac:dyDescent="0.25">
      <c r="G56" s="199"/>
    </row>
    <row r="57" spans="7:7" x14ac:dyDescent="0.25">
      <c r="G57" s="199"/>
    </row>
    <row r="58" spans="7:7" x14ac:dyDescent="0.25">
      <c r="G58" s="199"/>
    </row>
    <row r="59" spans="7:7" x14ac:dyDescent="0.25">
      <c r="G59" s="199"/>
    </row>
    <row r="60" spans="7:7" x14ac:dyDescent="0.25">
      <c r="G60" s="199"/>
    </row>
    <row r="61" spans="7:7" x14ac:dyDescent="0.25">
      <c r="G61" s="199"/>
    </row>
    <row r="62" spans="7:7" x14ac:dyDescent="0.25">
      <c r="G62" s="199"/>
    </row>
    <row r="63" spans="7:7" x14ac:dyDescent="0.25">
      <c r="G63" s="199"/>
    </row>
    <row r="64" spans="7:7" x14ac:dyDescent="0.25">
      <c r="G64" s="199"/>
    </row>
    <row r="65" spans="7:7" x14ac:dyDescent="0.25">
      <c r="G65" s="199"/>
    </row>
    <row r="66" spans="7:7" x14ac:dyDescent="0.25">
      <c r="G66" s="199"/>
    </row>
    <row r="67" spans="7:7" x14ac:dyDescent="0.25">
      <c r="G67" s="199"/>
    </row>
    <row r="68" spans="7:7" x14ac:dyDescent="0.25">
      <c r="G68" s="199"/>
    </row>
    <row r="69" spans="7:7" x14ac:dyDescent="0.25">
      <c r="G69" s="201"/>
    </row>
    <row r="70" spans="7:7" x14ac:dyDescent="0.25">
      <c r="G70" s="199"/>
    </row>
    <row r="71" spans="7:7" x14ac:dyDescent="0.25">
      <c r="G71" s="199"/>
    </row>
    <row r="72" spans="7:7" x14ac:dyDescent="0.25">
      <c r="G72" s="199"/>
    </row>
    <row r="73" spans="7:7" x14ac:dyDescent="0.25">
      <c r="G73" s="199"/>
    </row>
    <row r="74" spans="7:7" x14ac:dyDescent="0.25">
      <c r="G74" s="199"/>
    </row>
    <row r="75" spans="7:7" x14ac:dyDescent="0.25">
      <c r="G75" s="199"/>
    </row>
    <row r="76" spans="7:7" x14ac:dyDescent="0.25">
      <c r="G76" s="199"/>
    </row>
    <row r="77" spans="7:7" x14ac:dyDescent="0.25">
      <c r="G77" s="199"/>
    </row>
    <row r="78" spans="7:7" x14ac:dyDescent="0.25">
      <c r="G78" s="199"/>
    </row>
    <row r="79" spans="7:7" x14ac:dyDescent="0.25">
      <c r="G79" s="199"/>
    </row>
    <row r="80" spans="7:7" x14ac:dyDescent="0.25">
      <c r="G80" s="199"/>
    </row>
    <row r="81" spans="7:7" x14ac:dyDescent="0.25">
      <c r="G81" s="199"/>
    </row>
    <row r="82" spans="7:7" x14ac:dyDescent="0.25">
      <c r="G82" s="199"/>
    </row>
    <row r="83" spans="7:7" x14ac:dyDescent="0.25">
      <c r="G83" s="199"/>
    </row>
    <row r="84" spans="7:7" x14ac:dyDescent="0.25">
      <c r="G84" s="199"/>
    </row>
    <row r="85" spans="7:7" x14ac:dyDescent="0.25">
      <c r="G85" s="199"/>
    </row>
    <row r="86" spans="7:7" x14ac:dyDescent="0.25">
      <c r="G86" s="199"/>
    </row>
    <row r="87" spans="7:7" x14ac:dyDescent="0.25">
      <c r="G87" s="202"/>
    </row>
    <row r="88" spans="7:7" x14ac:dyDescent="0.25">
      <c r="G88" s="202"/>
    </row>
    <row r="89" spans="7:7" x14ac:dyDescent="0.25">
      <c r="G89" s="202"/>
    </row>
    <row r="90" spans="7:7" x14ac:dyDescent="0.25">
      <c r="G90" s="202"/>
    </row>
    <row r="91" spans="7:7" x14ac:dyDescent="0.25">
      <c r="G91" s="202"/>
    </row>
    <row r="92" spans="7:7" x14ac:dyDescent="0.25">
      <c r="G92" s="202"/>
    </row>
    <row r="93" spans="7:7" x14ac:dyDescent="0.25">
      <c r="G93" s="202"/>
    </row>
    <row r="94" spans="7:7" x14ac:dyDescent="0.25">
      <c r="G94" s="202"/>
    </row>
    <row r="95" spans="7:7" x14ac:dyDescent="0.25">
      <c r="G95" s="202"/>
    </row>
    <row r="96" spans="7:7" x14ac:dyDescent="0.25">
      <c r="G96" s="202"/>
    </row>
    <row r="97" spans="7:7" x14ac:dyDescent="0.25">
      <c r="G97" s="202"/>
    </row>
    <row r="98" spans="7:7" x14ac:dyDescent="0.25">
      <c r="G98" s="202"/>
    </row>
    <row r="99" spans="7:7" x14ac:dyDescent="0.25">
      <c r="G99" s="202"/>
    </row>
    <row r="100" spans="7:7" x14ac:dyDescent="0.25">
      <c r="G100" s="202"/>
    </row>
    <row r="101" spans="7:7" x14ac:dyDescent="0.25">
      <c r="G101" s="202"/>
    </row>
    <row r="102" spans="7:7" x14ac:dyDescent="0.25">
      <c r="G102" s="202"/>
    </row>
    <row r="103" spans="7:7" x14ac:dyDescent="0.25">
      <c r="G103" s="202"/>
    </row>
    <row r="104" spans="7:7" x14ac:dyDescent="0.25">
      <c r="G104" s="202"/>
    </row>
    <row r="105" spans="7:7" x14ac:dyDescent="0.25">
      <c r="G105" s="202"/>
    </row>
    <row r="106" spans="7:7" x14ac:dyDescent="0.25">
      <c r="G106" s="202"/>
    </row>
  </sheetData>
  <mergeCells count="2">
    <mergeCell ref="A1:I1"/>
    <mergeCell ref="L1:Q1"/>
  </mergeCell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workbookViewId="0">
      <selection activeCell="D37" sqref="D37"/>
    </sheetView>
  </sheetViews>
  <sheetFormatPr defaultRowHeight="15" x14ac:dyDescent="0.25"/>
  <cols>
    <col min="1" max="1" width="34.42578125" customWidth="1"/>
    <col min="2" max="2" width="6.85546875" style="149" customWidth="1"/>
    <col min="3" max="3" width="1.28515625" customWidth="1"/>
    <col min="4" max="4" width="34" customWidth="1"/>
    <col min="5" max="5" width="8.7109375" customWidth="1"/>
    <col min="6" max="6" width="4.7109375" customWidth="1"/>
    <col min="7" max="7" width="4.5703125" customWidth="1"/>
    <col min="8" max="8" width="1.5703125" customWidth="1"/>
    <col min="9" max="9" width="34.140625" customWidth="1"/>
    <col min="10" max="10" width="6.140625" customWidth="1"/>
    <col min="11" max="11" width="1.140625" customWidth="1"/>
    <col min="12" max="12" width="33.85546875" customWidth="1"/>
    <col min="13" max="13" width="6.42578125" style="194" customWidth="1"/>
    <col min="15" max="15" width="35.28515625" customWidth="1"/>
    <col min="17" max="17" width="12.140625" customWidth="1"/>
  </cols>
  <sheetData>
    <row r="1" spans="1:22" ht="15.75" x14ac:dyDescent="0.25">
      <c r="N1" s="252"/>
      <c r="P1" s="194"/>
    </row>
    <row r="2" spans="1:22" ht="15.75" thickBot="1" x14ac:dyDescent="0.3">
      <c r="N2" s="64"/>
      <c r="P2" s="194"/>
    </row>
    <row r="3" spans="1:22" ht="16.5" thickBot="1" x14ac:dyDescent="0.3">
      <c r="A3" s="318" t="s">
        <v>108</v>
      </c>
      <c r="B3" s="319"/>
      <c r="D3" s="233" t="s">
        <v>632</v>
      </c>
      <c r="E3" s="250" t="s">
        <v>626</v>
      </c>
      <c r="F3" s="316" t="s">
        <v>627</v>
      </c>
      <c r="G3" s="317"/>
      <c r="I3" s="173" t="s">
        <v>628</v>
      </c>
      <c r="J3" s="198"/>
      <c r="L3" s="165" t="s">
        <v>631</v>
      </c>
      <c r="M3" s="198"/>
      <c r="N3" s="9"/>
      <c r="O3" s="208" t="s">
        <v>629</v>
      </c>
      <c r="P3" s="198"/>
      <c r="T3" s="18"/>
      <c r="U3" s="143"/>
      <c r="V3" s="197"/>
    </row>
    <row r="4" spans="1:22" ht="15.75" x14ac:dyDescent="0.25">
      <c r="A4" s="133" t="s">
        <v>106</v>
      </c>
      <c r="B4" s="135" t="s">
        <v>8</v>
      </c>
      <c r="D4" s="215"/>
      <c r="E4" s="249" t="s">
        <v>591</v>
      </c>
      <c r="F4" s="249" t="s">
        <v>567</v>
      </c>
      <c r="G4" s="249" t="s">
        <v>566</v>
      </c>
      <c r="I4" s="132"/>
      <c r="J4" s="208" t="s">
        <v>8</v>
      </c>
      <c r="L4" s="165"/>
      <c r="M4" s="253" t="s">
        <v>8</v>
      </c>
      <c r="N4" s="9"/>
      <c r="O4" s="9"/>
      <c r="P4" s="208" t="s">
        <v>8</v>
      </c>
      <c r="T4" s="243" t="s">
        <v>614</v>
      </c>
      <c r="U4" s="242" t="s">
        <v>111</v>
      </c>
      <c r="V4" s="231" t="s">
        <v>610</v>
      </c>
    </row>
    <row r="5" spans="1:22" x14ac:dyDescent="0.25">
      <c r="A5" s="136" t="s">
        <v>10</v>
      </c>
      <c r="B5" s="150">
        <v>1</v>
      </c>
      <c r="D5" s="216" t="s">
        <v>10</v>
      </c>
      <c r="E5" s="161">
        <v>1</v>
      </c>
      <c r="F5" s="198">
        <v>1</v>
      </c>
      <c r="G5" s="198">
        <v>1</v>
      </c>
      <c r="I5" s="136" t="s">
        <v>10</v>
      </c>
      <c r="J5" s="198">
        <v>1</v>
      </c>
      <c r="L5" s="9" t="s">
        <v>21</v>
      </c>
      <c r="M5" s="198">
        <v>1</v>
      </c>
      <c r="N5" s="9"/>
      <c r="O5" s="136" t="s">
        <v>10</v>
      </c>
      <c r="P5" s="198">
        <v>1</v>
      </c>
      <c r="T5" s="136" t="s">
        <v>10</v>
      </c>
      <c r="U5" s="145">
        <v>5.666666666666667</v>
      </c>
      <c r="V5" s="197">
        <v>1</v>
      </c>
    </row>
    <row r="6" spans="1:22" x14ac:dyDescent="0.25">
      <c r="A6" s="136" t="s">
        <v>9</v>
      </c>
      <c r="B6" s="150">
        <v>2</v>
      </c>
      <c r="D6" s="216" t="s">
        <v>11</v>
      </c>
      <c r="E6" s="161">
        <v>2</v>
      </c>
      <c r="F6" s="198">
        <v>1</v>
      </c>
      <c r="G6" s="198">
        <v>1</v>
      </c>
      <c r="I6" s="136" t="s">
        <v>13</v>
      </c>
      <c r="J6" s="198">
        <v>2</v>
      </c>
      <c r="L6" s="9" t="s">
        <v>12</v>
      </c>
      <c r="M6" s="198">
        <v>2</v>
      </c>
      <c r="N6" s="9"/>
      <c r="O6" s="136" t="s">
        <v>12</v>
      </c>
      <c r="P6" s="198">
        <v>2</v>
      </c>
      <c r="T6" s="136" t="s">
        <v>12</v>
      </c>
      <c r="U6" s="145">
        <v>10.333333333333334</v>
      </c>
      <c r="V6" s="197">
        <v>2</v>
      </c>
    </row>
    <row r="7" spans="1:22" x14ac:dyDescent="0.25">
      <c r="A7" s="136" t="s">
        <v>11</v>
      </c>
      <c r="B7" s="150">
        <v>3</v>
      </c>
      <c r="D7" s="216" t="s">
        <v>9</v>
      </c>
      <c r="E7" s="161">
        <v>3</v>
      </c>
      <c r="F7" s="198"/>
      <c r="G7" s="198"/>
      <c r="I7" s="136" t="s">
        <v>22</v>
      </c>
      <c r="J7" s="198">
        <v>3</v>
      </c>
      <c r="L7" s="9" t="s">
        <v>15</v>
      </c>
      <c r="M7" s="198">
        <v>3</v>
      </c>
      <c r="N7" s="9"/>
      <c r="O7" s="136" t="s">
        <v>21</v>
      </c>
      <c r="P7" s="198">
        <v>3</v>
      </c>
      <c r="T7" s="136" t="s">
        <v>21</v>
      </c>
      <c r="U7" s="145">
        <v>17.09090909090909</v>
      </c>
      <c r="V7" s="197">
        <v>3</v>
      </c>
    </row>
    <row r="8" spans="1:22" x14ac:dyDescent="0.25">
      <c r="A8" s="136" t="s">
        <v>12</v>
      </c>
      <c r="B8" s="150">
        <v>4</v>
      </c>
      <c r="D8" s="216" t="s">
        <v>14</v>
      </c>
      <c r="E8" s="161">
        <v>4</v>
      </c>
      <c r="F8" s="198">
        <v>1</v>
      </c>
      <c r="G8" s="198">
        <v>1</v>
      </c>
      <c r="I8" s="136" t="s">
        <v>79</v>
      </c>
      <c r="J8" s="198">
        <v>4</v>
      </c>
      <c r="L8" s="9" t="s">
        <v>10</v>
      </c>
      <c r="M8" s="198">
        <v>4</v>
      </c>
      <c r="N8" s="9"/>
      <c r="O8" s="136" t="s">
        <v>27</v>
      </c>
      <c r="P8" s="198">
        <v>4</v>
      </c>
      <c r="T8" s="136" t="s">
        <v>15</v>
      </c>
      <c r="U8" s="145">
        <v>20.2</v>
      </c>
      <c r="V8" s="197">
        <v>4</v>
      </c>
    </row>
    <row r="9" spans="1:22" x14ac:dyDescent="0.25">
      <c r="A9" s="136" t="s">
        <v>13</v>
      </c>
      <c r="B9" s="150">
        <v>5</v>
      </c>
      <c r="D9" s="216" t="s">
        <v>17</v>
      </c>
      <c r="E9" s="161">
        <v>5</v>
      </c>
      <c r="F9" s="198"/>
      <c r="G9" s="198">
        <v>1</v>
      </c>
      <c r="I9" s="136" t="s">
        <v>15</v>
      </c>
      <c r="J9" s="198">
        <v>5</v>
      </c>
      <c r="L9" s="9" t="s">
        <v>18</v>
      </c>
      <c r="M9" s="198">
        <v>5</v>
      </c>
      <c r="N9" s="9"/>
      <c r="O9" s="136" t="s">
        <v>66</v>
      </c>
      <c r="P9" s="198">
        <v>5</v>
      </c>
      <c r="T9" s="136" t="s">
        <v>27</v>
      </c>
      <c r="U9" s="145">
        <v>22.90909090909091</v>
      </c>
      <c r="V9" s="197">
        <v>5</v>
      </c>
    </row>
    <row r="10" spans="1:22" x14ac:dyDescent="0.25">
      <c r="A10" s="136" t="s">
        <v>14</v>
      </c>
      <c r="B10" s="150">
        <v>6</v>
      </c>
      <c r="D10" s="216" t="s">
        <v>19</v>
      </c>
      <c r="E10" s="161">
        <v>6</v>
      </c>
      <c r="F10" s="198"/>
      <c r="G10" s="198"/>
      <c r="I10" s="136" t="s">
        <v>12</v>
      </c>
      <c r="J10" s="198">
        <v>6</v>
      </c>
      <c r="L10" s="9" t="s">
        <v>96</v>
      </c>
      <c r="M10" s="198">
        <v>6</v>
      </c>
      <c r="N10" s="9"/>
      <c r="O10" s="136" t="s">
        <v>15</v>
      </c>
      <c r="P10" s="198">
        <v>6</v>
      </c>
      <c r="T10" s="136" t="s">
        <v>66</v>
      </c>
      <c r="U10" s="145">
        <v>24.1</v>
      </c>
      <c r="V10" s="197">
        <v>6</v>
      </c>
    </row>
    <row r="11" spans="1:22" x14ac:dyDescent="0.25">
      <c r="A11" s="136" t="s">
        <v>15</v>
      </c>
      <c r="B11" s="150">
        <v>7</v>
      </c>
      <c r="D11" s="216" t="s">
        <v>12</v>
      </c>
      <c r="E11" s="161">
        <v>7</v>
      </c>
      <c r="F11" s="198">
        <v>1</v>
      </c>
      <c r="G11" s="198">
        <v>1</v>
      </c>
      <c r="I11" s="136" t="s">
        <v>11</v>
      </c>
      <c r="J11" s="198">
        <v>7</v>
      </c>
      <c r="L11" s="9" t="s">
        <v>11</v>
      </c>
      <c r="M11" s="198">
        <v>7</v>
      </c>
      <c r="N11" s="9"/>
      <c r="O11" s="136" t="s">
        <v>62</v>
      </c>
      <c r="P11" s="198">
        <v>7</v>
      </c>
      <c r="T11" s="136" t="s">
        <v>14</v>
      </c>
      <c r="U11" s="145">
        <v>28.2</v>
      </c>
      <c r="V11" s="197">
        <v>7</v>
      </c>
    </row>
    <row r="12" spans="1:22" x14ac:dyDescent="0.25">
      <c r="A12" s="136" t="s">
        <v>16</v>
      </c>
      <c r="B12" s="150">
        <v>8</v>
      </c>
      <c r="D12" s="216" t="s">
        <v>15</v>
      </c>
      <c r="E12" s="161">
        <v>8</v>
      </c>
      <c r="F12" s="198">
        <v>1</v>
      </c>
      <c r="G12" s="198">
        <v>1</v>
      </c>
      <c r="I12" s="136" t="s">
        <v>16</v>
      </c>
      <c r="J12" s="198">
        <v>8</v>
      </c>
      <c r="L12" s="9" t="s">
        <v>27</v>
      </c>
      <c r="M12" s="198">
        <v>8</v>
      </c>
      <c r="N12" s="9"/>
      <c r="O12" s="136" t="s">
        <v>44</v>
      </c>
      <c r="P12" s="198">
        <v>8</v>
      </c>
      <c r="T12" s="136" t="s">
        <v>11</v>
      </c>
      <c r="U12" s="145">
        <v>28.583333333333332</v>
      </c>
      <c r="V12" s="197">
        <v>8</v>
      </c>
    </row>
    <row r="13" spans="1:22" x14ac:dyDescent="0.25">
      <c r="A13" s="136" t="s">
        <v>17</v>
      </c>
      <c r="B13" s="150">
        <v>9</v>
      </c>
      <c r="D13" s="216" t="s">
        <v>13</v>
      </c>
      <c r="E13" s="161">
        <v>9</v>
      </c>
      <c r="F13" s="198"/>
      <c r="G13" s="198">
        <v>1</v>
      </c>
      <c r="I13" s="136" t="s">
        <v>17</v>
      </c>
      <c r="J13" s="198">
        <v>9</v>
      </c>
      <c r="L13" s="9" t="s">
        <v>546</v>
      </c>
      <c r="M13" s="198">
        <v>9</v>
      </c>
      <c r="N13" s="9"/>
      <c r="O13" s="136" t="s">
        <v>52</v>
      </c>
      <c r="P13" s="198">
        <v>9</v>
      </c>
      <c r="T13" s="136" t="s">
        <v>44</v>
      </c>
      <c r="U13" s="145">
        <v>29.3</v>
      </c>
      <c r="V13" s="197">
        <v>9</v>
      </c>
    </row>
    <row r="14" spans="1:22" x14ac:dyDescent="0.25">
      <c r="A14" s="136" t="s">
        <v>18</v>
      </c>
      <c r="B14" s="150">
        <v>10</v>
      </c>
      <c r="D14" s="216" t="s">
        <v>16</v>
      </c>
      <c r="E14" s="161">
        <v>10</v>
      </c>
      <c r="F14" s="198">
        <v>1</v>
      </c>
      <c r="G14" s="198">
        <v>1</v>
      </c>
      <c r="I14" s="136" t="s">
        <v>14</v>
      </c>
      <c r="J14" s="198">
        <v>10</v>
      </c>
      <c r="L14" s="9" t="s">
        <v>506</v>
      </c>
      <c r="M14" s="198">
        <v>10</v>
      </c>
      <c r="N14" s="9"/>
      <c r="O14" s="136" t="s">
        <v>76</v>
      </c>
      <c r="P14" s="198">
        <v>10</v>
      </c>
      <c r="T14" s="136" t="s">
        <v>16</v>
      </c>
      <c r="U14" s="145">
        <v>30.727272727272727</v>
      </c>
      <c r="V14" s="197">
        <v>10</v>
      </c>
    </row>
    <row r="15" spans="1:22" x14ac:dyDescent="0.25">
      <c r="A15" s="136" t="s">
        <v>19</v>
      </c>
      <c r="B15" s="150">
        <v>11</v>
      </c>
      <c r="D15" s="216" t="s">
        <v>22</v>
      </c>
      <c r="E15" s="161">
        <v>11</v>
      </c>
      <c r="F15" s="198"/>
      <c r="G15" s="198">
        <v>1</v>
      </c>
      <c r="I15" s="141" t="s">
        <v>554</v>
      </c>
      <c r="J15" s="198">
        <v>11</v>
      </c>
      <c r="L15" s="9" t="s">
        <v>13</v>
      </c>
      <c r="M15" s="198">
        <v>11</v>
      </c>
      <c r="N15" s="9"/>
      <c r="O15" s="136" t="s">
        <v>37</v>
      </c>
      <c r="P15" s="198">
        <v>11</v>
      </c>
      <c r="T15" s="136" t="s">
        <v>20</v>
      </c>
      <c r="U15" s="145">
        <v>31.333333333333332</v>
      </c>
      <c r="V15" s="197">
        <v>11</v>
      </c>
    </row>
    <row r="16" spans="1:22" x14ac:dyDescent="0.25">
      <c r="A16" s="136" t="s">
        <v>20</v>
      </c>
      <c r="B16" s="150">
        <v>12</v>
      </c>
      <c r="D16" s="216" t="s">
        <v>23</v>
      </c>
      <c r="E16" s="161">
        <v>12</v>
      </c>
      <c r="F16" s="198"/>
      <c r="G16" s="198">
        <v>1</v>
      </c>
      <c r="I16" s="136" t="s">
        <v>19</v>
      </c>
      <c r="J16" s="198">
        <v>12</v>
      </c>
      <c r="L16" s="9" t="s">
        <v>14</v>
      </c>
      <c r="M16" s="198">
        <v>12</v>
      </c>
      <c r="N16" s="9"/>
      <c r="O16" s="136" t="s">
        <v>11</v>
      </c>
      <c r="P16" s="198">
        <v>12</v>
      </c>
      <c r="T16" s="136" t="s">
        <v>37</v>
      </c>
      <c r="U16" s="145">
        <v>31.875</v>
      </c>
      <c r="V16" s="197">
        <v>12</v>
      </c>
    </row>
    <row r="17" spans="1:22" x14ac:dyDescent="0.25">
      <c r="A17" s="136" t="s">
        <v>21</v>
      </c>
      <c r="B17" s="150">
        <v>13</v>
      </c>
      <c r="D17" s="216" t="s">
        <v>24</v>
      </c>
      <c r="E17" s="161">
        <v>13</v>
      </c>
      <c r="F17" s="198"/>
      <c r="G17" s="198"/>
      <c r="I17" s="136" t="s">
        <v>21</v>
      </c>
      <c r="J17" s="198">
        <v>13</v>
      </c>
      <c r="L17" s="9" t="s">
        <v>85</v>
      </c>
      <c r="M17" s="198">
        <v>13</v>
      </c>
      <c r="N17" s="9"/>
      <c r="O17" s="136" t="s">
        <v>16</v>
      </c>
      <c r="P17" s="198">
        <v>13</v>
      </c>
      <c r="T17" s="136" t="s">
        <v>42</v>
      </c>
      <c r="U17" s="145">
        <v>34</v>
      </c>
      <c r="V17" s="197">
        <v>13</v>
      </c>
    </row>
    <row r="18" spans="1:22" x14ac:dyDescent="0.25">
      <c r="A18" s="136" t="s">
        <v>22</v>
      </c>
      <c r="B18" s="150">
        <v>14</v>
      </c>
      <c r="D18" s="216" t="s">
        <v>26</v>
      </c>
      <c r="E18" s="161">
        <v>14</v>
      </c>
      <c r="F18" s="198"/>
      <c r="G18" s="198">
        <v>1</v>
      </c>
      <c r="I18" s="136" t="s">
        <v>551</v>
      </c>
      <c r="J18" s="198">
        <v>14</v>
      </c>
      <c r="L18" s="9" t="s">
        <v>191</v>
      </c>
      <c r="M18" s="198">
        <v>14</v>
      </c>
      <c r="N18" s="9"/>
      <c r="O18" s="136" t="s">
        <v>70</v>
      </c>
      <c r="P18" s="198">
        <v>14</v>
      </c>
      <c r="T18" s="136" t="s">
        <v>76</v>
      </c>
      <c r="U18" s="143">
        <v>34.909090909090907</v>
      </c>
      <c r="V18" s="197">
        <v>14</v>
      </c>
    </row>
    <row r="19" spans="1:22" x14ac:dyDescent="0.25">
      <c r="A19" s="136" t="s">
        <v>23</v>
      </c>
      <c r="B19" s="150">
        <v>15</v>
      </c>
      <c r="D19" s="216" t="s">
        <v>29</v>
      </c>
      <c r="E19" s="161">
        <v>15</v>
      </c>
      <c r="F19" s="198"/>
      <c r="G19" s="198"/>
      <c r="I19" s="141" t="s">
        <v>113</v>
      </c>
      <c r="J19" s="198">
        <v>15</v>
      </c>
      <c r="L19" s="9" t="s">
        <v>17</v>
      </c>
      <c r="M19" s="198">
        <v>15</v>
      </c>
      <c r="N19" s="9"/>
      <c r="O19" s="136" t="s">
        <v>107</v>
      </c>
      <c r="P19" s="198">
        <v>15</v>
      </c>
      <c r="T19" s="136" t="s">
        <v>43</v>
      </c>
      <c r="U19" s="143">
        <v>35</v>
      </c>
      <c r="V19" s="197">
        <v>15</v>
      </c>
    </row>
    <row r="20" spans="1:22" x14ac:dyDescent="0.25">
      <c r="A20" s="136" t="s">
        <v>24</v>
      </c>
      <c r="B20" s="150">
        <v>16</v>
      </c>
      <c r="D20" s="216" t="s">
        <v>27</v>
      </c>
      <c r="E20" s="161">
        <v>16</v>
      </c>
      <c r="F20" s="198"/>
      <c r="G20" s="198">
        <v>1</v>
      </c>
      <c r="I20" s="136" t="s">
        <v>23</v>
      </c>
      <c r="J20" s="198">
        <v>16</v>
      </c>
      <c r="L20" s="9" t="s">
        <v>130</v>
      </c>
      <c r="M20" s="198">
        <v>16</v>
      </c>
      <c r="N20" s="9"/>
      <c r="O20" s="136" t="s">
        <v>85</v>
      </c>
      <c r="P20" s="198">
        <v>16</v>
      </c>
      <c r="T20" s="136" t="s">
        <v>31</v>
      </c>
      <c r="U20" s="145">
        <v>35.18181818181818</v>
      </c>
      <c r="V20" s="197">
        <v>16</v>
      </c>
    </row>
    <row r="21" spans="1:22" x14ac:dyDescent="0.25">
      <c r="A21" s="136" t="s">
        <v>25</v>
      </c>
      <c r="B21" s="150">
        <v>17</v>
      </c>
      <c r="D21" s="216" t="s">
        <v>21</v>
      </c>
      <c r="E21" s="161">
        <v>17</v>
      </c>
      <c r="F21" s="198">
        <v>1</v>
      </c>
      <c r="G21" s="198">
        <v>1</v>
      </c>
      <c r="I21" s="141" t="s">
        <v>118</v>
      </c>
      <c r="J21" s="198">
        <v>17</v>
      </c>
      <c r="L21" s="9" t="s">
        <v>62</v>
      </c>
      <c r="M21" s="198">
        <v>17</v>
      </c>
      <c r="N21" s="9"/>
      <c r="O21" s="136" t="s">
        <v>31</v>
      </c>
      <c r="P21" s="198">
        <v>17</v>
      </c>
      <c r="T21" s="136" t="s">
        <v>52</v>
      </c>
      <c r="U21" s="145">
        <v>37.375</v>
      </c>
      <c r="V21" s="197">
        <v>17</v>
      </c>
    </row>
    <row r="22" spans="1:22" x14ac:dyDescent="0.25">
      <c r="A22" s="136" t="s">
        <v>26</v>
      </c>
      <c r="B22" s="150">
        <v>18</v>
      </c>
      <c r="D22" s="216" t="s">
        <v>31</v>
      </c>
      <c r="E22" s="161">
        <v>18</v>
      </c>
      <c r="F22" s="198"/>
      <c r="G22" s="198"/>
      <c r="I22" s="136" t="s">
        <v>41</v>
      </c>
      <c r="J22" s="198">
        <v>18</v>
      </c>
      <c r="L22" s="9" t="s">
        <v>25</v>
      </c>
      <c r="M22" s="198">
        <v>18</v>
      </c>
      <c r="N22" s="9"/>
      <c r="O22" s="141" t="s">
        <v>554</v>
      </c>
      <c r="P22" s="198">
        <v>18</v>
      </c>
      <c r="T22" s="136" t="s">
        <v>107</v>
      </c>
      <c r="U22" s="145">
        <v>38.166666666666664</v>
      </c>
      <c r="V22" s="197">
        <v>18</v>
      </c>
    </row>
    <row r="23" spans="1:22" x14ac:dyDescent="0.25">
      <c r="A23" s="136" t="s">
        <v>27</v>
      </c>
      <c r="B23" s="150">
        <v>19</v>
      </c>
      <c r="D23" s="216" t="s">
        <v>18</v>
      </c>
      <c r="E23" s="161">
        <v>19</v>
      </c>
      <c r="F23" s="198"/>
      <c r="G23" s="198">
        <v>1</v>
      </c>
      <c r="I23" s="136" t="s">
        <v>107</v>
      </c>
      <c r="J23" s="198">
        <v>19</v>
      </c>
      <c r="L23" s="9" t="s">
        <v>113</v>
      </c>
      <c r="M23" s="198">
        <v>19</v>
      </c>
      <c r="N23" s="9"/>
      <c r="O23" s="136" t="s">
        <v>83</v>
      </c>
      <c r="P23" s="198">
        <v>19</v>
      </c>
      <c r="T23" s="141" t="s">
        <v>554</v>
      </c>
      <c r="U23" s="145">
        <v>39.25</v>
      </c>
      <c r="V23" s="197">
        <v>19</v>
      </c>
    </row>
    <row r="24" spans="1:22" x14ac:dyDescent="0.25">
      <c r="A24" s="136" t="s">
        <v>28</v>
      </c>
      <c r="B24" s="150">
        <v>20</v>
      </c>
      <c r="D24" s="216" t="s">
        <v>124</v>
      </c>
      <c r="E24" s="161">
        <v>20</v>
      </c>
      <c r="F24" s="198"/>
      <c r="G24" s="198"/>
      <c r="I24" s="136" t="s">
        <v>26</v>
      </c>
      <c r="J24" s="198">
        <v>20</v>
      </c>
      <c r="L24" s="9" t="s">
        <v>41</v>
      </c>
      <c r="M24" s="198">
        <v>20</v>
      </c>
      <c r="N24" s="9"/>
      <c r="O24" s="136" t="s">
        <v>14</v>
      </c>
      <c r="P24" s="198">
        <v>20</v>
      </c>
      <c r="T24" s="136" t="s">
        <v>48</v>
      </c>
      <c r="U24" s="145">
        <v>40</v>
      </c>
      <c r="V24" s="197">
        <v>20</v>
      </c>
    </row>
    <row r="25" spans="1:22" x14ac:dyDescent="0.25">
      <c r="A25" s="136" t="s">
        <v>29</v>
      </c>
      <c r="B25" s="150">
        <v>21</v>
      </c>
      <c r="D25" s="216" t="s">
        <v>125</v>
      </c>
      <c r="E25" s="161">
        <v>21</v>
      </c>
      <c r="F25" s="198"/>
      <c r="G25" s="198"/>
      <c r="I25" s="136" t="s">
        <v>27</v>
      </c>
      <c r="J25" s="198">
        <v>21</v>
      </c>
      <c r="L25" s="9" t="s">
        <v>83</v>
      </c>
      <c r="M25" s="198">
        <v>21</v>
      </c>
      <c r="N25" s="9"/>
      <c r="O25" s="141" t="s">
        <v>117</v>
      </c>
      <c r="P25" s="198">
        <v>21</v>
      </c>
      <c r="T25" s="136" t="s">
        <v>62</v>
      </c>
      <c r="U25" s="145">
        <v>42.5</v>
      </c>
      <c r="V25" s="197">
        <v>21</v>
      </c>
    </row>
    <row r="26" spans="1:22" x14ac:dyDescent="0.25">
      <c r="A26" s="136" t="s">
        <v>30</v>
      </c>
      <c r="B26" s="150">
        <v>22</v>
      </c>
      <c r="D26" s="216" t="s">
        <v>25</v>
      </c>
      <c r="E26" s="161">
        <v>22</v>
      </c>
      <c r="F26" s="198"/>
      <c r="G26" s="198"/>
      <c r="I26" s="136" t="s">
        <v>61</v>
      </c>
      <c r="J26" s="198">
        <v>22</v>
      </c>
      <c r="L26" s="9" t="s">
        <v>277</v>
      </c>
      <c r="M26" s="198">
        <v>22</v>
      </c>
      <c r="N26" s="136"/>
      <c r="O26" s="136" t="s">
        <v>41</v>
      </c>
      <c r="P26" s="198">
        <v>22</v>
      </c>
      <c r="T26" s="136" t="s">
        <v>41</v>
      </c>
      <c r="U26" s="145">
        <v>42.666666666666664</v>
      </c>
      <c r="V26" s="197">
        <v>22</v>
      </c>
    </row>
    <row r="27" spans="1:22" x14ac:dyDescent="0.25">
      <c r="A27" s="136" t="s">
        <v>31</v>
      </c>
      <c r="B27" s="150">
        <v>23</v>
      </c>
      <c r="D27" s="216" t="s">
        <v>35</v>
      </c>
      <c r="E27" s="161">
        <v>23</v>
      </c>
      <c r="F27" s="198"/>
      <c r="G27" s="198">
        <v>1</v>
      </c>
      <c r="I27" s="136" t="s">
        <v>70</v>
      </c>
      <c r="J27" s="198">
        <v>23</v>
      </c>
      <c r="L27" s="9" t="s">
        <v>22</v>
      </c>
      <c r="M27" s="198">
        <v>23</v>
      </c>
      <c r="N27" s="136"/>
      <c r="O27" s="136" t="s">
        <v>95</v>
      </c>
      <c r="P27" s="198">
        <v>23</v>
      </c>
      <c r="T27" s="136" t="s">
        <v>70</v>
      </c>
      <c r="U27" s="145">
        <v>43</v>
      </c>
      <c r="V27" s="197">
        <v>23</v>
      </c>
    </row>
    <row r="28" spans="1:22" x14ac:dyDescent="0.25">
      <c r="A28" s="136" t="s">
        <v>32</v>
      </c>
      <c r="B28" s="150">
        <v>24</v>
      </c>
      <c r="D28" s="216" t="s">
        <v>36</v>
      </c>
      <c r="E28" s="161">
        <v>24</v>
      </c>
      <c r="F28" s="198"/>
      <c r="G28" s="198"/>
      <c r="I28" s="136" t="s">
        <v>83</v>
      </c>
      <c r="J28" s="198">
        <v>24</v>
      </c>
      <c r="L28" s="9" t="s">
        <v>34</v>
      </c>
      <c r="M28" s="198">
        <v>24</v>
      </c>
      <c r="N28" s="136"/>
      <c r="O28" s="136" t="s">
        <v>40</v>
      </c>
      <c r="P28" s="198">
        <v>24</v>
      </c>
      <c r="T28" s="141" t="s">
        <v>117</v>
      </c>
      <c r="U28" s="143">
        <v>43</v>
      </c>
      <c r="V28" s="197">
        <v>24</v>
      </c>
    </row>
    <row r="29" spans="1:22" x14ac:dyDescent="0.25">
      <c r="A29" s="136" t="s">
        <v>33</v>
      </c>
      <c r="B29" s="150">
        <v>25</v>
      </c>
      <c r="D29" s="216" t="s">
        <v>28</v>
      </c>
      <c r="E29" s="161">
        <v>25</v>
      </c>
      <c r="F29" s="198"/>
      <c r="G29" s="198"/>
      <c r="I29" s="136" t="s">
        <v>31</v>
      </c>
      <c r="J29" s="198">
        <v>25</v>
      </c>
      <c r="L29" s="136" t="s">
        <v>20</v>
      </c>
      <c r="M29" s="210">
        <v>25</v>
      </c>
      <c r="N29" s="136"/>
      <c r="O29" s="136" t="s">
        <v>61</v>
      </c>
      <c r="P29" s="198">
        <v>25</v>
      </c>
      <c r="T29" s="136" t="s">
        <v>40</v>
      </c>
      <c r="U29" s="145">
        <v>44.2</v>
      </c>
      <c r="V29" s="197">
        <v>25</v>
      </c>
    </row>
    <row r="30" spans="1:22" x14ac:dyDescent="0.25">
      <c r="A30" s="136" t="s">
        <v>284</v>
      </c>
      <c r="B30" s="150">
        <v>26</v>
      </c>
      <c r="D30" s="216" t="s">
        <v>44</v>
      </c>
      <c r="E30" s="161">
        <v>26</v>
      </c>
      <c r="F30" s="198"/>
      <c r="G30" s="198"/>
      <c r="I30" s="136" t="s">
        <v>71</v>
      </c>
      <c r="J30" s="198">
        <v>26</v>
      </c>
      <c r="L30" s="136" t="s">
        <v>44</v>
      </c>
      <c r="M30" s="210">
        <v>26</v>
      </c>
      <c r="N30" s="136"/>
      <c r="O30" s="136" t="s">
        <v>81</v>
      </c>
      <c r="P30" s="198">
        <v>26</v>
      </c>
      <c r="T30" s="136" t="s">
        <v>13</v>
      </c>
      <c r="U30" s="145">
        <v>45.7</v>
      </c>
      <c r="V30" s="197">
        <v>26</v>
      </c>
    </row>
    <row r="31" spans="1:22" x14ac:dyDescent="0.25">
      <c r="A31" s="136" t="s">
        <v>35</v>
      </c>
      <c r="B31" s="150">
        <v>27</v>
      </c>
      <c r="D31" s="216" t="s">
        <v>37</v>
      </c>
      <c r="E31" s="161">
        <v>27</v>
      </c>
      <c r="F31" s="198"/>
      <c r="G31" s="198">
        <v>1</v>
      </c>
      <c r="I31" s="136" t="s">
        <v>25</v>
      </c>
      <c r="J31" s="198">
        <v>27</v>
      </c>
      <c r="L31" s="136" t="s">
        <v>28</v>
      </c>
      <c r="M31" s="210">
        <v>27</v>
      </c>
      <c r="N31" s="136"/>
      <c r="O31" s="136" t="s">
        <v>284</v>
      </c>
      <c r="P31" s="198">
        <v>27</v>
      </c>
      <c r="T31" s="136" t="s">
        <v>83</v>
      </c>
      <c r="U31" s="145">
        <v>46</v>
      </c>
      <c r="V31" s="197">
        <v>27</v>
      </c>
    </row>
    <row r="32" spans="1:22" x14ac:dyDescent="0.25">
      <c r="A32" s="136" t="s">
        <v>36</v>
      </c>
      <c r="B32" s="150">
        <v>28</v>
      </c>
      <c r="D32" s="216" t="s">
        <v>39</v>
      </c>
      <c r="E32" s="161">
        <v>28</v>
      </c>
      <c r="F32" s="198"/>
      <c r="G32" s="198"/>
      <c r="I32" s="136" t="s">
        <v>62</v>
      </c>
      <c r="J32" s="198">
        <v>28</v>
      </c>
      <c r="L32" s="136" t="s">
        <v>91</v>
      </c>
      <c r="M32" s="210">
        <v>28</v>
      </c>
      <c r="N32" s="136"/>
      <c r="O32" s="141" t="s">
        <v>119</v>
      </c>
      <c r="P32" s="198">
        <v>28</v>
      </c>
      <c r="T32" s="136" t="s">
        <v>22</v>
      </c>
      <c r="U32" s="145">
        <v>47.272727272727273</v>
      </c>
      <c r="V32" s="197">
        <v>28</v>
      </c>
    </row>
    <row r="33" spans="1:22" x14ac:dyDescent="0.25">
      <c r="A33" s="136" t="s">
        <v>37</v>
      </c>
      <c r="B33" s="150">
        <v>29</v>
      </c>
      <c r="D33" s="216" t="s">
        <v>38</v>
      </c>
      <c r="E33" s="161">
        <v>29</v>
      </c>
      <c r="F33" s="198"/>
      <c r="G33" s="198"/>
      <c r="I33" s="136" t="s">
        <v>96</v>
      </c>
      <c r="J33" s="198">
        <v>29</v>
      </c>
      <c r="L33" s="136" t="s">
        <v>49</v>
      </c>
      <c r="M33" s="210">
        <v>29</v>
      </c>
      <c r="N33" s="136"/>
      <c r="O33" s="136" t="s">
        <v>96</v>
      </c>
      <c r="P33" s="198">
        <v>29</v>
      </c>
      <c r="T33" s="136" t="s">
        <v>56</v>
      </c>
      <c r="U33" s="145">
        <v>48</v>
      </c>
      <c r="V33" s="197">
        <v>29</v>
      </c>
    </row>
    <row r="34" spans="1:22" x14ac:dyDescent="0.25">
      <c r="A34" s="136" t="s">
        <v>38</v>
      </c>
      <c r="B34" s="150">
        <v>30</v>
      </c>
      <c r="D34" s="216" t="s">
        <v>40</v>
      </c>
      <c r="E34" s="161">
        <v>30</v>
      </c>
      <c r="F34" s="198"/>
      <c r="G34" s="198"/>
      <c r="I34" s="136" t="s">
        <v>85</v>
      </c>
      <c r="J34" s="198">
        <v>30</v>
      </c>
      <c r="L34" s="136" t="s">
        <v>51</v>
      </c>
      <c r="M34" s="210">
        <v>30</v>
      </c>
      <c r="N34" s="136"/>
      <c r="O34" s="136" t="s">
        <v>22</v>
      </c>
      <c r="P34" s="198">
        <v>30</v>
      </c>
      <c r="T34" s="136" t="s">
        <v>85</v>
      </c>
      <c r="U34" s="145">
        <v>48</v>
      </c>
      <c r="V34" s="197">
        <v>30</v>
      </c>
    </row>
    <row r="35" spans="1:22" x14ac:dyDescent="0.25">
      <c r="A35" s="136" t="s">
        <v>39</v>
      </c>
      <c r="B35" s="150">
        <v>31</v>
      </c>
      <c r="D35" s="216" t="s">
        <v>41</v>
      </c>
      <c r="E35" s="161">
        <v>31</v>
      </c>
      <c r="F35" s="198"/>
      <c r="G35" s="198">
        <v>1</v>
      </c>
      <c r="I35" s="136" t="s">
        <v>76</v>
      </c>
      <c r="J35" s="198">
        <v>31</v>
      </c>
      <c r="L35" s="136" t="s">
        <v>52</v>
      </c>
      <c r="M35" s="210">
        <v>31</v>
      </c>
      <c r="N35" s="136"/>
      <c r="O35" s="136" t="s">
        <v>13</v>
      </c>
      <c r="P35" s="198">
        <v>31</v>
      </c>
      <c r="T35" s="136" t="s">
        <v>125</v>
      </c>
      <c r="U35" s="145">
        <v>48</v>
      </c>
      <c r="V35" s="197">
        <v>31</v>
      </c>
    </row>
    <row r="36" spans="1:22" x14ac:dyDescent="0.25">
      <c r="A36" s="136" t="s">
        <v>40</v>
      </c>
      <c r="B36" s="152">
        <v>32</v>
      </c>
      <c r="D36" s="216" t="s">
        <v>42</v>
      </c>
      <c r="E36" s="161">
        <v>32</v>
      </c>
      <c r="F36" s="198"/>
      <c r="G36" s="198"/>
      <c r="I36" s="136" t="s">
        <v>37</v>
      </c>
      <c r="J36" s="198">
        <v>32</v>
      </c>
      <c r="L36" s="136" t="s">
        <v>114</v>
      </c>
      <c r="M36" s="210">
        <v>32</v>
      </c>
      <c r="N36" s="136"/>
      <c r="O36" s="136" t="s">
        <v>71</v>
      </c>
      <c r="P36" s="198">
        <v>32</v>
      </c>
      <c r="T36" s="136" t="s">
        <v>54</v>
      </c>
      <c r="U36" s="145">
        <v>49</v>
      </c>
      <c r="V36" s="197">
        <v>32</v>
      </c>
    </row>
    <row r="37" spans="1:22" x14ac:dyDescent="0.25">
      <c r="A37" s="136" t="s">
        <v>41</v>
      </c>
      <c r="B37" s="153">
        <v>33</v>
      </c>
      <c r="D37" s="216" t="s">
        <v>20</v>
      </c>
      <c r="E37" s="161">
        <v>33</v>
      </c>
      <c r="F37" s="198"/>
      <c r="G37" s="198"/>
      <c r="I37" s="136" t="s">
        <v>66</v>
      </c>
      <c r="J37" s="198">
        <v>33</v>
      </c>
      <c r="L37" s="136" t="s">
        <v>55</v>
      </c>
      <c r="M37" s="210">
        <v>33</v>
      </c>
      <c r="N37" s="136"/>
      <c r="O37" s="136" t="s">
        <v>77</v>
      </c>
      <c r="P37" s="198">
        <v>33</v>
      </c>
      <c r="T37" s="136" t="s">
        <v>61</v>
      </c>
      <c r="U37" s="145">
        <v>49.8</v>
      </c>
      <c r="V37" s="197">
        <v>33</v>
      </c>
    </row>
    <row r="38" spans="1:22" x14ac:dyDescent="0.25">
      <c r="A38" s="136" t="s">
        <v>42</v>
      </c>
      <c r="B38" s="153">
        <v>34</v>
      </c>
      <c r="D38" s="216" t="s">
        <v>33</v>
      </c>
      <c r="E38" s="161">
        <v>34</v>
      </c>
      <c r="F38" s="198"/>
      <c r="G38" s="198"/>
      <c r="I38" s="136" t="s">
        <v>75</v>
      </c>
      <c r="J38" s="198">
        <v>34</v>
      </c>
      <c r="L38" s="136" t="s">
        <v>115</v>
      </c>
      <c r="M38" s="210">
        <v>34</v>
      </c>
      <c r="N38" s="136"/>
      <c r="O38" s="136" t="s">
        <v>36</v>
      </c>
      <c r="P38" s="198">
        <v>34</v>
      </c>
      <c r="T38" s="136" t="s">
        <v>26</v>
      </c>
      <c r="U38" s="145">
        <v>49.909090909090907</v>
      </c>
      <c r="V38" s="197">
        <v>34</v>
      </c>
    </row>
    <row r="39" spans="1:22" x14ac:dyDescent="0.25">
      <c r="A39" s="136" t="s">
        <v>43</v>
      </c>
      <c r="B39" s="153">
        <v>35</v>
      </c>
      <c r="D39" s="216" t="s">
        <v>43</v>
      </c>
      <c r="E39" s="161">
        <v>35</v>
      </c>
      <c r="F39" s="198"/>
      <c r="G39" s="198"/>
      <c r="I39" s="136" t="s">
        <v>29</v>
      </c>
      <c r="J39" s="198">
        <v>35</v>
      </c>
      <c r="L39" s="136" t="s">
        <v>116</v>
      </c>
      <c r="M39" s="210">
        <v>35</v>
      </c>
      <c r="N39" s="136"/>
      <c r="O39" s="136" t="s">
        <v>124</v>
      </c>
      <c r="P39" s="198">
        <v>35</v>
      </c>
      <c r="T39" s="136" t="s">
        <v>58</v>
      </c>
      <c r="U39" s="143">
        <v>50</v>
      </c>
      <c r="V39" s="197">
        <v>35</v>
      </c>
    </row>
    <row r="40" spans="1:22" x14ac:dyDescent="0.25">
      <c r="A40" s="136" t="s">
        <v>45</v>
      </c>
      <c r="B40" s="153">
        <v>36</v>
      </c>
      <c r="D40" s="216" t="s">
        <v>32</v>
      </c>
      <c r="E40" s="161">
        <v>36</v>
      </c>
      <c r="F40" s="198"/>
      <c r="G40" s="198"/>
      <c r="I40" s="136" t="s">
        <v>18</v>
      </c>
      <c r="J40" s="198">
        <v>36</v>
      </c>
      <c r="L40" s="136" t="s">
        <v>36</v>
      </c>
      <c r="M40" s="210">
        <v>36</v>
      </c>
      <c r="N40" s="136"/>
      <c r="O40" s="136" t="s">
        <v>26</v>
      </c>
      <c r="P40" s="198">
        <v>36</v>
      </c>
      <c r="T40" s="136" t="s">
        <v>23</v>
      </c>
      <c r="U40" s="145">
        <v>50.363636363636367</v>
      </c>
      <c r="V40" s="197">
        <v>36</v>
      </c>
    </row>
    <row r="41" spans="1:22" x14ac:dyDescent="0.25">
      <c r="A41" s="136" t="s">
        <v>44</v>
      </c>
      <c r="B41" s="153">
        <v>37</v>
      </c>
      <c r="D41" s="216" t="s">
        <v>30</v>
      </c>
      <c r="E41" s="161">
        <v>37</v>
      </c>
      <c r="F41" s="198"/>
      <c r="G41" s="198"/>
      <c r="I41" s="141" t="s">
        <v>114</v>
      </c>
      <c r="J41" s="198">
        <v>37</v>
      </c>
      <c r="L41" s="136" t="s">
        <v>37</v>
      </c>
      <c r="M41" s="210">
        <v>37</v>
      </c>
      <c r="N41" s="136"/>
      <c r="O41" s="136" t="s">
        <v>47</v>
      </c>
      <c r="P41" s="198">
        <v>37</v>
      </c>
      <c r="T41" s="136" t="s">
        <v>36</v>
      </c>
      <c r="U41" s="145">
        <v>51.272727272727273</v>
      </c>
      <c r="V41" s="197">
        <v>37</v>
      </c>
    </row>
    <row r="42" spans="1:22" x14ac:dyDescent="0.25">
      <c r="A42" s="136" t="s">
        <v>46</v>
      </c>
      <c r="B42" s="153">
        <v>38</v>
      </c>
      <c r="D42" s="216" t="s">
        <v>284</v>
      </c>
      <c r="E42" s="161">
        <v>38</v>
      </c>
      <c r="F42" s="198"/>
      <c r="G42" s="198"/>
      <c r="I42" s="136" t="s">
        <v>33</v>
      </c>
      <c r="J42" s="198">
        <v>38</v>
      </c>
      <c r="L42" s="136" t="s">
        <v>117</v>
      </c>
      <c r="M42" s="210">
        <v>38</v>
      </c>
      <c r="N42" s="136"/>
      <c r="O42" s="136" t="s">
        <v>23</v>
      </c>
      <c r="P42" s="198">
        <v>38</v>
      </c>
      <c r="T42" s="136" t="s">
        <v>71</v>
      </c>
      <c r="U42" s="143">
        <v>51.5</v>
      </c>
      <c r="V42" s="197">
        <v>38</v>
      </c>
    </row>
    <row r="43" spans="1:22" x14ac:dyDescent="0.25">
      <c r="A43" s="136" t="s">
        <v>47</v>
      </c>
      <c r="B43" s="153">
        <v>39</v>
      </c>
      <c r="D43" s="216" t="s">
        <v>46</v>
      </c>
      <c r="E43" s="161">
        <v>39</v>
      </c>
      <c r="F43" s="198"/>
      <c r="G43" s="198"/>
      <c r="I43" s="136" t="s">
        <v>87</v>
      </c>
      <c r="J43" s="198">
        <v>39</v>
      </c>
      <c r="L43" s="136" t="s">
        <v>26</v>
      </c>
      <c r="M43" s="210">
        <v>39</v>
      </c>
      <c r="N43" s="136"/>
      <c r="O43" s="136" t="s">
        <v>54</v>
      </c>
      <c r="P43" s="198">
        <v>39</v>
      </c>
      <c r="T43" s="136" t="s">
        <v>95</v>
      </c>
      <c r="U43" s="145">
        <v>51.8</v>
      </c>
      <c r="V43" s="197">
        <v>39</v>
      </c>
    </row>
    <row r="44" spans="1:22" x14ac:dyDescent="0.25">
      <c r="A44" s="136" t="s">
        <v>48</v>
      </c>
      <c r="B44" s="153">
        <v>40</v>
      </c>
      <c r="D44" s="216" t="s">
        <v>544</v>
      </c>
      <c r="E44" s="161">
        <v>40</v>
      </c>
      <c r="F44" s="198"/>
      <c r="G44" s="198"/>
      <c r="I44" s="136" t="s">
        <v>52</v>
      </c>
      <c r="J44" s="198">
        <v>40</v>
      </c>
      <c r="L44" s="136" t="s">
        <v>150</v>
      </c>
      <c r="M44" s="210">
        <v>40</v>
      </c>
      <c r="N44" s="136"/>
      <c r="O44" s="141" t="s">
        <v>116</v>
      </c>
      <c r="P44" s="198">
        <v>40</v>
      </c>
      <c r="T44" s="136" t="s">
        <v>29</v>
      </c>
      <c r="U44" s="143">
        <v>51.9</v>
      </c>
      <c r="V44" s="197">
        <v>40</v>
      </c>
    </row>
    <row r="45" spans="1:22" x14ac:dyDescent="0.25">
      <c r="A45" s="136" t="s">
        <v>544</v>
      </c>
      <c r="B45" s="153">
        <v>41</v>
      </c>
      <c r="D45" s="216" t="s">
        <v>71</v>
      </c>
      <c r="E45" s="161">
        <v>41</v>
      </c>
      <c r="F45" s="198"/>
      <c r="G45" s="198"/>
      <c r="I45" s="136" t="s">
        <v>67</v>
      </c>
      <c r="J45" s="198">
        <v>41</v>
      </c>
      <c r="L45" s="136" t="s">
        <v>548</v>
      </c>
      <c r="M45" s="210">
        <v>41</v>
      </c>
      <c r="N45" s="136"/>
      <c r="O45" s="136" t="s">
        <v>30</v>
      </c>
      <c r="P45" s="198">
        <v>41</v>
      </c>
      <c r="T45" s="141" t="s">
        <v>119</v>
      </c>
      <c r="U45" s="143">
        <v>52</v>
      </c>
      <c r="V45" s="197">
        <v>41</v>
      </c>
    </row>
    <row r="46" spans="1:22" x14ac:dyDescent="0.25">
      <c r="A46" s="136" t="s">
        <v>50</v>
      </c>
      <c r="B46" s="153">
        <v>42</v>
      </c>
      <c r="D46" s="216" t="s">
        <v>47</v>
      </c>
      <c r="E46" s="161">
        <v>42</v>
      </c>
      <c r="F46" s="198"/>
      <c r="G46" s="198"/>
      <c r="I46" s="136" t="s">
        <v>126</v>
      </c>
      <c r="J46" s="198">
        <v>42</v>
      </c>
      <c r="L46" s="136" t="s">
        <v>145</v>
      </c>
      <c r="M46" s="210">
        <v>42</v>
      </c>
      <c r="N46" s="136"/>
      <c r="O46" s="136" t="s">
        <v>29</v>
      </c>
      <c r="P46" s="198">
        <v>42</v>
      </c>
      <c r="T46" s="136" t="s">
        <v>81</v>
      </c>
      <c r="U46" s="145">
        <v>52.625</v>
      </c>
      <c r="V46" s="197">
        <v>42</v>
      </c>
    </row>
    <row r="47" spans="1:22" x14ac:dyDescent="0.25">
      <c r="A47" s="136" t="s">
        <v>51</v>
      </c>
      <c r="B47" s="153">
        <v>43</v>
      </c>
      <c r="D47" s="216" t="s">
        <v>48</v>
      </c>
      <c r="E47" s="161">
        <v>43</v>
      </c>
      <c r="F47" s="198"/>
      <c r="G47" s="198"/>
      <c r="I47" s="136" t="s">
        <v>32</v>
      </c>
      <c r="J47" s="198">
        <v>43</v>
      </c>
      <c r="L47" s="136" t="s">
        <v>9</v>
      </c>
      <c r="M47" s="210">
        <v>43</v>
      </c>
      <c r="N47" s="136"/>
      <c r="O47" s="136" t="s">
        <v>551</v>
      </c>
      <c r="P47" s="198">
        <v>43</v>
      </c>
      <c r="T47" s="136" t="s">
        <v>96</v>
      </c>
      <c r="U47" s="145">
        <v>53.916666666666664</v>
      </c>
      <c r="V47" s="197">
        <v>43</v>
      </c>
    </row>
    <row r="48" spans="1:22" x14ac:dyDescent="0.25">
      <c r="A48" s="136" t="s">
        <v>52</v>
      </c>
      <c r="B48" s="153">
        <v>44</v>
      </c>
      <c r="D48" s="216" t="s">
        <v>51</v>
      </c>
      <c r="E48" s="161">
        <v>44</v>
      </c>
      <c r="F48" s="198"/>
      <c r="G48" s="198"/>
      <c r="I48" s="136" t="s">
        <v>100</v>
      </c>
      <c r="J48" s="198">
        <v>44</v>
      </c>
      <c r="L48" s="136" t="s">
        <v>57</v>
      </c>
      <c r="M48" s="210">
        <v>44</v>
      </c>
      <c r="N48" s="136"/>
      <c r="O48" s="136" t="s">
        <v>18</v>
      </c>
      <c r="P48" s="198">
        <v>44</v>
      </c>
      <c r="T48" s="136" t="s">
        <v>551</v>
      </c>
      <c r="U48" s="145">
        <v>54.2</v>
      </c>
      <c r="V48" s="197">
        <v>44</v>
      </c>
    </row>
    <row r="49" spans="1:22" x14ac:dyDescent="0.25">
      <c r="A49" s="136" t="s">
        <v>53</v>
      </c>
      <c r="B49" s="153">
        <v>45</v>
      </c>
      <c r="D49" s="216" t="s">
        <v>66</v>
      </c>
      <c r="E49" s="161">
        <v>45</v>
      </c>
      <c r="F49" s="198"/>
      <c r="G49" s="198"/>
      <c r="I49" s="141" t="s">
        <v>117</v>
      </c>
      <c r="J49" s="198">
        <v>45</v>
      </c>
      <c r="L49" s="136" t="s">
        <v>151</v>
      </c>
      <c r="M49" s="210">
        <v>45</v>
      </c>
      <c r="N49" s="136"/>
      <c r="O49" s="136" t="s">
        <v>73</v>
      </c>
      <c r="P49" s="198">
        <v>45</v>
      </c>
      <c r="T49" s="136" t="s">
        <v>18</v>
      </c>
      <c r="U49" s="145">
        <v>54.333333333333336</v>
      </c>
      <c r="V49" s="197">
        <v>45</v>
      </c>
    </row>
    <row r="50" spans="1:22" x14ac:dyDescent="0.25">
      <c r="A50" s="136" t="s">
        <v>54</v>
      </c>
      <c r="B50" s="153">
        <v>46</v>
      </c>
      <c r="D50" s="216" t="s">
        <v>50</v>
      </c>
      <c r="E50" s="161">
        <v>46</v>
      </c>
      <c r="F50" s="198"/>
      <c r="G50" s="198"/>
      <c r="I50" s="136" t="s">
        <v>89</v>
      </c>
      <c r="J50" s="198">
        <v>46</v>
      </c>
      <c r="L50" s="136" t="s">
        <v>118</v>
      </c>
      <c r="M50" s="210">
        <v>46</v>
      </c>
      <c r="N50" s="136"/>
      <c r="O50" s="136" t="s">
        <v>50</v>
      </c>
      <c r="P50" s="198">
        <v>46</v>
      </c>
      <c r="T50" s="136" t="s">
        <v>30</v>
      </c>
      <c r="U50" s="145">
        <v>54.6</v>
      </c>
      <c r="V50" s="197">
        <v>46</v>
      </c>
    </row>
    <row r="51" spans="1:22" x14ac:dyDescent="0.25">
      <c r="A51" s="136" t="s">
        <v>55</v>
      </c>
      <c r="B51" s="153">
        <v>47</v>
      </c>
      <c r="D51" s="216" t="s">
        <v>79</v>
      </c>
      <c r="E51" s="161">
        <v>47</v>
      </c>
      <c r="F51" s="198"/>
      <c r="G51" s="198"/>
      <c r="I51" s="136" t="s">
        <v>123</v>
      </c>
      <c r="J51" s="198">
        <v>47</v>
      </c>
      <c r="L51" s="136" t="s">
        <v>66</v>
      </c>
      <c r="M51" s="210">
        <v>47</v>
      </c>
      <c r="N51" s="136"/>
      <c r="O51" s="141" t="s">
        <v>118</v>
      </c>
      <c r="P51" s="198">
        <v>47</v>
      </c>
      <c r="T51" s="136" t="s">
        <v>124</v>
      </c>
      <c r="U51" s="145">
        <v>54.8</v>
      </c>
      <c r="V51" s="197">
        <v>47</v>
      </c>
    </row>
    <row r="52" spans="1:22" x14ac:dyDescent="0.25">
      <c r="A52" s="136" t="s">
        <v>56</v>
      </c>
      <c r="B52" s="153">
        <v>48</v>
      </c>
      <c r="D52" s="216" t="s">
        <v>52</v>
      </c>
      <c r="E52" s="161">
        <v>48</v>
      </c>
      <c r="F52" s="198"/>
      <c r="G52" s="198">
        <v>1</v>
      </c>
      <c r="I52" s="136" t="s">
        <v>20</v>
      </c>
      <c r="J52" s="198">
        <v>48</v>
      </c>
      <c r="L52" s="136" t="s">
        <v>75</v>
      </c>
      <c r="M52" s="210">
        <v>48</v>
      </c>
      <c r="N52" s="136"/>
      <c r="O52" s="136" t="s">
        <v>89</v>
      </c>
      <c r="P52" s="198">
        <v>48</v>
      </c>
      <c r="T52" s="136" t="s">
        <v>47</v>
      </c>
      <c r="U52" s="145">
        <v>55</v>
      </c>
      <c r="V52" s="197">
        <v>48</v>
      </c>
    </row>
    <row r="53" spans="1:22" x14ac:dyDescent="0.25">
      <c r="A53" s="136" t="s">
        <v>57</v>
      </c>
      <c r="B53" s="153">
        <v>49</v>
      </c>
      <c r="D53" s="216" t="s">
        <v>45</v>
      </c>
      <c r="E53" s="161">
        <v>49</v>
      </c>
      <c r="F53" s="198"/>
      <c r="G53" s="198"/>
      <c r="I53" s="136" t="s">
        <v>65</v>
      </c>
      <c r="J53" s="198">
        <v>49</v>
      </c>
      <c r="L53" s="136" t="s">
        <v>30</v>
      </c>
      <c r="M53" s="210">
        <v>49</v>
      </c>
      <c r="N53" s="136"/>
      <c r="O53" s="136" t="s">
        <v>93</v>
      </c>
      <c r="P53" s="198">
        <v>49</v>
      </c>
      <c r="T53" s="136" t="s">
        <v>284</v>
      </c>
      <c r="U53" s="145">
        <v>56.727272727272727</v>
      </c>
      <c r="V53" s="197">
        <v>49</v>
      </c>
    </row>
    <row r="54" spans="1:22" x14ac:dyDescent="0.25">
      <c r="A54" s="136" t="s">
        <v>58</v>
      </c>
      <c r="B54" s="153">
        <v>50</v>
      </c>
      <c r="D54" s="216" t="s">
        <v>54</v>
      </c>
      <c r="E54" s="161">
        <v>50</v>
      </c>
      <c r="F54" s="198"/>
      <c r="G54" s="198"/>
      <c r="I54" s="136" t="s">
        <v>90</v>
      </c>
      <c r="J54" s="198">
        <v>50</v>
      </c>
      <c r="L54" s="136" t="s">
        <v>87</v>
      </c>
      <c r="M54" s="210">
        <v>50</v>
      </c>
      <c r="N54" s="136"/>
      <c r="O54" s="136" t="s">
        <v>33</v>
      </c>
      <c r="P54" s="198">
        <v>50</v>
      </c>
      <c r="T54" s="136" t="s">
        <v>33</v>
      </c>
      <c r="U54" s="145">
        <v>57.9</v>
      </c>
      <c r="V54" s="197">
        <v>50</v>
      </c>
    </row>
    <row r="55" spans="1:22" x14ac:dyDescent="0.25">
      <c r="A55" s="136" t="s">
        <v>59</v>
      </c>
      <c r="B55" s="153">
        <v>51</v>
      </c>
      <c r="D55" s="216" t="s">
        <v>53</v>
      </c>
      <c r="E55" s="161">
        <v>51</v>
      </c>
      <c r="F55" s="198"/>
      <c r="G55" s="198"/>
      <c r="I55" s="136" t="s">
        <v>45</v>
      </c>
      <c r="J55" s="198">
        <v>51</v>
      </c>
      <c r="L55" s="136" t="s">
        <v>93</v>
      </c>
      <c r="M55" s="210">
        <v>51</v>
      </c>
      <c r="N55" s="136"/>
      <c r="O55" s="136" t="s">
        <v>94</v>
      </c>
      <c r="P55" s="198">
        <v>51</v>
      </c>
      <c r="T55" s="141" t="s">
        <v>116</v>
      </c>
      <c r="U55" s="145">
        <v>58</v>
      </c>
      <c r="V55" s="197">
        <v>51</v>
      </c>
    </row>
    <row r="56" spans="1:22" x14ac:dyDescent="0.25">
      <c r="A56" s="136" t="s">
        <v>60</v>
      </c>
      <c r="B56" s="153">
        <v>52</v>
      </c>
      <c r="D56" s="216" t="s">
        <v>551</v>
      </c>
      <c r="E56" s="161">
        <v>52</v>
      </c>
      <c r="F56" s="198"/>
      <c r="G56" s="198"/>
      <c r="I56" s="136" t="s">
        <v>124</v>
      </c>
      <c r="J56" s="198">
        <v>52</v>
      </c>
      <c r="L56" s="136" t="s">
        <v>119</v>
      </c>
      <c r="M56" s="210">
        <v>52</v>
      </c>
      <c r="N56" s="136"/>
      <c r="O56" s="136" t="s">
        <v>80</v>
      </c>
      <c r="P56" s="198">
        <v>52</v>
      </c>
      <c r="T56" s="136" t="s">
        <v>17</v>
      </c>
      <c r="U56" s="145">
        <v>58.111111111111114</v>
      </c>
      <c r="V56" s="197">
        <v>52</v>
      </c>
    </row>
    <row r="57" spans="1:22" x14ac:dyDescent="0.25">
      <c r="A57" s="136" t="s">
        <v>61</v>
      </c>
      <c r="B57" s="153">
        <v>53</v>
      </c>
      <c r="D57" s="216" t="s">
        <v>107</v>
      </c>
      <c r="E57" s="161">
        <v>53</v>
      </c>
      <c r="F57" s="198"/>
      <c r="G57" s="198"/>
      <c r="I57" s="136" t="s">
        <v>81</v>
      </c>
      <c r="J57" s="198">
        <v>53</v>
      </c>
      <c r="L57" s="136" t="s">
        <v>549</v>
      </c>
      <c r="M57" s="210">
        <v>53</v>
      </c>
      <c r="N57" s="136"/>
      <c r="O57" s="136" t="s">
        <v>97</v>
      </c>
      <c r="P57" s="198">
        <v>53</v>
      </c>
      <c r="T57" s="136" t="s">
        <v>45</v>
      </c>
      <c r="U57" s="145">
        <v>59.4</v>
      </c>
      <c r="V57" s="197">
        <v>53</v>
      </c>
    </row>
    <row r="58" spans="1:22" x14ac:dyDescent="0.25">
      <c r="A58" s="136" t="s">
        <v>62</v>
      </c>
      <c r="B58" s="153">
        <v>54</v>
      </c>
      <c r="D58" s="216" t="s">
        <v>55</v>
      </c>
      <c r="E58" s="161">
        <v>54</v>
      </c>
      <c r="F58" s="198"/>
      <c r="G58" s="198"/>
      <c r="I58" s="136" t="s">
        <v>55</v>
      </c>
      <c r="J58" s="198">
        <v>54</v>
      </c>
      <c r="L58" s="136" t="s">
        <v>40</v>
      </c>
      <c r="M58" s="210">
        <v>54</v>
      </c>
      <c r="N58" s="136"/>
      <c r="O58" s="136" t="s">
        <v>35</v>
      </c>
      <c r="P58" s="198">
        <v>54</v>
      </c>
      <c r="T58" s="136" t="s">
        <v>89</v>
      </c>
      <c r="U58" s="145">
        <v>61.142857142857146</v>
      </c>
      <c r="V58" s="197">
        <v>54</v>
      </c>
    </row>
    <row r="59" spans="1:22" x14ac:dyDescent="0.25">
      <c r="A59" s="136" t="s">
        <v>63</v>
      </c>
      <c r="B59" s="153">
        <v>55</v>
      </c>
      <c r="D59" s="216" t="s">
        <v>76</v>
      </c>
      <c r="E59" s="161">
        <v>55</v>
      </c>
      <c r="F59" s="198"/>
      <c r="G59" s="198"/>
      <c r="I59" s="136" t="s">
        <v>125</v>
      </c>
      <c r="J59" s="198">
        <v>55</v>
      </c>
      <c r="L59" s="136" t="s">
        <v>19</v>
      </c>
      <c r="M59" s="210">
        <v>55</v>
      </c>
      <c r="N59" s="136"/>
      <c r="O59" s="136" t="s">
        <v>45</v>
      </c>
      <c r="P59" s="198">
        <v>55</v>
      </c>
      <c r="T59" s="136" t="s">
        <v>35</v>
      </c>
      <c r="U59" s="145">
        <v>61.285714285714285</v>
      </c>
      <c r="V59" s="197">
        <v>55</v>
      </c>
    </row>
    <row r="60" spans="1:22" x14ac:dyDescent="0.25">
      <c r="A60" s="136" t="s">
        <v>64</v>
      </c>
      <c r="B60" s="153">
        <v>56</v>
      </c>
      <c r="D60" s="216" t="s">
        <v>56</v>
      </c>
      <c r="E60" s="161">
        <v>56</v>
      </c>
      <c r="F60" s="198"/>
      <c r="G60" s="198"/>
      <c r="I60" s="136" t="s">
        <v>46</v>
      </c>
      <c r="J60" s="198">
        <v>56</v>
      </c>
      <c r="L60" s="136" t="s">
        <v>550</v>
      </c>
      <c r="M60" s="210">
        <v>56</v>
      </c>
      <c r="N60" s="136"/>
      <c r="O60" s="136" t="s">
        <v>46</v>
      </c>
      <c r="P60" s="198">
        <v>56</v>
      </c>
      <c r="T60" s="141" t="s">
        <v>118</v>
      </c>
      <c r="U60" s="143">
        <v>63</v>
      </c>
      <c r="V60" s="197">
        <v>56</v>
      </c>
    </row>
    <row r="61" spans="1:22" x14ac:dyDescent="0.25">
      <c r="A61" s="136" t="s">
        <v>65</v>
      </c>
      <c r="B61" s="153">
        <v>57</v>
      </c>
      <c r="D61" s="216" t="s">
        <v>57</v>
      </c>
      <c r="E61" s="161">
        <v>57</v>
      </c>
      <c r="F61" s="198"/>
      <c r="G61" s="198"/>
      <c r="I61" s="136" t="s">
        <v>47</v>
      </c>
      <c r="J61" s="198">
        <v>57</v>
      </c>
      <c r="L61" s="136" t="s">
        <v>92</v>
      </c>
      <c r="M61" s="210">
        <v>57</v>
      </c>
      <c r="N61" s="136"/>
      <c r="O61" s="136" t="s">
        <v>78</v>
      </c>
      <c r="P61" s="198">
        <v>57</v>
      </c>
      <c r="T61" s="136" t="s">
        <v>38</v>
      </c>
      <c r="U61" s="145">
        <v>64.333333333333329</v>
      </c>
      <c r="V61" s="197">
        <v>57</v>
      </c>
    </row>
    <row r="62" spans="1:22" x14ac:dyDescent="0.25">
      <c r="A62" s="136" t="s">
        <v>66</v>
      </c>
      <c r="B62" s="153">
        <v>58</v>
      </c>
      <c r="D62" s="216" t="s">
        <v>65</v>
      </c>
      <c r="E62" s="161">
        <v>58</v>
      </c>
      <c r="F62" s="198"/>
      <c r="G62" s="198"/>
      <c r="I62" s="136" t="s">
        <v>54</v>
      </c>
      <c r="J62" s="198">
        <v>58</v>
      </c>
      <c r="L62" s="136" t="s">
        <v>45</v>
      </c>
      <c r="M62" s="210">
        <v>58</v>
      </c>
      <c r="N62" s="136"/>
      <c r="O62" s="136" t="s">
        <v>17</v>
      </c>
      <c r="P62" s="198">
        <v>58</v>
      </c>
      <c r="T62" s="136" t="s">
        <v>94</v>
      </c>
      <c r="U62" s="145">
        <v>64.8</v>
      </c>
      <c r="V62" s="197">
        <v>58</v>
      </c>
    </row>
    <row r="63" spans="1:22" x14ac:dyDescent="0.25">
      <c r="A63" s="136" t="s">
        <v>67</v>
      </c>
      <c r="B63" s="153">
        <v>59</v>
      </c>
      <c r="D63" s="216" t="s">
        <v>58</v>
      </c>
      <c r="E63" s="161">
        <v>59</v>
      </c>
      <c r="F63" s="198"/>
      <c r="G63" s="198"/>
      <c r="I63" s="136" t="s">
        <v>93</v>
      </c>
      <c r="J63" s="198">
        <v>59</v>
      </c>
      <c r="L63" s="136" t="s">
        <v>97</v>
      </c>
      <c r="M63" s="210">
        <v>59</v>
      </c>
      <c r="Q63" s="136" t="s">
        <v>97</v>
      </c>
      <c r="R63" s="145">
        <v>65.2</v>
      </c>
      <c r="S63" s="197">
        <v>59</v>
      </c>
    </row>
    <row r="64" spans="1:22" x14ac:dyDescent="0.25">
      <c r="A64" s="136" t="s">
        <v>68</v>
      </c>
      <c r="B64" s="153">
        <v>60</v>
      </c>
      <c r="D64" s="216" t="s">
        <v>75</v>
      </c>
      <c r="E64" s="161">
        <v>60</v>
      </c>
      <c r="F64" s="198"/>
      <c r="G64" s="198"/>
      <c r="I64" s="141" t="s">
        <v>119</v>
      </c>
      <c r="J64" s="198">
        <v>60</v>
      </c>
      <c r="L64" s="136" t="s">
        <v>123</v>
      </c>
      <c r="M64" s="210">
        <v>60</v>
      </c>
      <c r="Q64" s="136" t="s">
        <v>80</v>
      </c>
      <c r="R64" s="145">
        <v>65.5</v>
      </c>
      <c r="S64" s="197">
        <v>60</v>
      </c>
    </row>
    <row r="65" spans="1:19" x14ac:dyDescent="0.25">
      <c r="A65" s="136" t="s">
        <v>69</v>
      </c>
      <c r="B65" s="153">
        <v>61</v>
      </c>
      <c r="D65" s="216" t="s">
        <v>59</v>
      </c>
      <c r="E65" s="161">
        <v>61</v>
      </c>
      <c r="F65" s="198"/>
      <c r="G65" s="198"/>
      <c r="I65" s="136" t="s">
        <v>9</v>
      </c>
      <c r="J65" s="198">
        <v>61</v>
      </c>
      <c r="L65" s="136" t="s">
        <v>99</v>
      </c>
      <c r="M65" s="210">
        <v>61</v>
      </c>
      <c r="Q65" s="136" t="s">
        <v>46</v>
      </c>
      <c r="R65" s="145">
        <v>66.714285714285708</v>
      </c>
      <c r="S65" s="197">
        <v>61</v>
      </c>
    </row>
    <row r="66" spans="1:19" x14ac:dyDescent="0.25">
      <c r="A66" s="136" t="s">
        <v>70</v>
      </c>
      <c r="B66" s="153">
        <v>62</v>
      </c>
      <c r="D66" s="216" t="s">
        <v>60</v>
      </c>
      <c r="E66" s="161">
        <v>62</v>
      </c>
      <c r="F66" s="198"/>
      <c r="G66" s="198"/>
      <c r="I66" s="136" t="s">
        <v>30</v>
      </c>
      <c r="J66" s="198">
        <v>62</v>
      </c>
      <c r="L66" s="136" t="s">
        <v>126</v>
      </c>
      <c r="Q66" s="136" t="s">
        <v>78</v>
      </c>
      <c r="R66" s="145">
        <v>68</v>
      </c>
      <c r="S66" s="197">
        <v>62</v>
      </c>
    </row>
    <row r="67" spans="1:19" x14ac:dyDescent="0.25">
      <c r="A67" s="136" t="s">
        <v>71</v>
      </c>
      <c r="B67" s="153">
        <v>63</v>
      </c>
      <c r="D67" s="216" t="s">
        <v>61</v>
      </c>
      <c r="E67" s="161">
        <v>63</v>
      </c>
      <c r="F67" s="198"/>
      <c r="G67" s="198"/>
      <c r="I67" s="136" t="s">
        <v>99</v>
      </c>
      <c r="J67" s="198">
        <v>63</v>
      </c>
      <c r="L67" s="136" t="s">
        <v>75</v>
      </c>
      <c r="Q67" s="136" t="s">
        <v>79</v>
      </c>
      <c r="R67" s="145">
        <v>69.444444444444443</v>
      </c>
      <c r="S67" s="197">
        <v>63</v>
      </c>
    </row>
    <row r="68" spans="1:19" x14ac:dyDescent="0.25">
      <c r="A68" s="136" t="s">
        <v>72</v>
      </c>
      <c r="B68" s="153">
        <v>64</v>
      </c>
      <c r="D68" s="216" t="s">
        <v>92</v>
      </c>
      <c r="E68" s="161">
        <v>64</v>
      </c>
      <c r="F68" s="198"/>
      <c r="G68" s="198"/>
      <c r="I68" s="136" t="s">
        <v>53</v>
      </c>
      <c r="J68" s="198">
        <v>64</v>
      </c>
      <c r="L68" s="136" t="s">
        <v>91</v>
      </c>
      <c r="Q68" s="136" t="s">
        <v>75</v>
      </c>
      <c r="R68" s="145">
        <v>69.583333333333329</v>
      </c>
      <c r="S68" s="197">
        <v>64</v>
      </c>
    </row>
    <row r="69" spans="1:19" x14ac:dyDescent="0.25">
      <c r="A69" s="136" t="s">
        <v>73</v>
      </c>
      <c r="B69" s="153">
        <v>65</v>
      </c>
      <c r="D69" s="216" t="s">
        <v>62</v>
      </c>
      <c r="E69" s="161">
        <v>65</v>
      </c>
      <c r="F69" s="198"/>
      <c r="G69" s="198">
        <v>1</v>
      </c>
      <c r="I69" s="136" t="s">
        <v>80</v>
      </c>
      <c r="J69" s="198">
        <v>65</v>
      </c>
      <c r="L69" s="136" t="s">
        <v>74</v>
      </c>
      <c r="Q69" s="136" t="s">
        <v>50</v>
      </c>
      <c r="R69" s="145">
        <v>69.599999999999994</v>
      </c>
      <c r="S69" s="197">
        <v>65</v>
      </c>
    </row>
    <row r="70" spans="1:19" x14ac:dyDescent="0.25">
      <c r="A70" s="136" t="s">
        <v>74</v>
      </c>
      <c r="B70" s="153">
        <v>66</v>
      </c>
      <c r="D70" s="216" t="s">
        <v>63</v>
      </c>
      <c r="E70" s="161">
        <v>66</v>
      </c>
      <c r="F70" s="198"/>
      <c r="G70" s="198"/>
      <c r="I70" s="136" t="s">
        <v>24</v>
      </c>
      <c r="J70" s="198">
        <v>66</v>
      </c>
      <c r="L70" s="141" t="s">
        <v>114</v>
      </c>
      <c r="Q70" s="136" t="s">
        <v>25</v>
      </c>
      <c r="R70" s="145">
        <v>71.142857142857139</v>
      </c>
      <c r="S70" s="197">
        <v>66</v>
      </c>
    </row>
    <row r="71" spans="1:19" x14ac:dyDescent="0.25">
      <c r="A71" s="136" t="s">
        <v>76</v>
      </c>
      <c r="B71" s="153">
        <v>67</v>
      </c>
      <c r="D71" s="216" t="s">
        <v>78</v>
      </c>
      <c r="E71" s="161">
        <v>67</v>
      </c>
      <c r="F71" s="198"/>
      <c r="G71" s="198"/>
      <c r="I71" s="136" t="s">
        <v>44</v>
      </c>
      <c r="J71" s="198">
        <v>67</v>
      </c>
      <c r="L71" s="136" t="s">
        <v>60</v>
      </c>
      <c r="Q71" s="136" t="s">
        <v>93</v>
      </c>
      <c r="R71" s="145">
        <v>71.36363636363636</v>
      </c>
      <c r="S71" s="197">
        <v>67</v>
      </c>
    </row>
    <row r="72" spans="1:19" x14ac:dyDescent="0.25">
      <c r="A72" s="136" t="s">
        <v>75</v>
      </c>
      <c r="B72" s="153">
        <v>68</v>
      </c>
      <c r="D72" s="216" t="s">
        <v>64</v>
      </c>
      <c r="E72" s="161">
        <v>68</v>
      </c>
      <c r="F72" s="198"/>
      <c r="G72" s="198"/>
      <c r="I72" s="136" t="s">
        <v>78</v>
      </c>
      <c r="J72" s="198">
        <v>68</v>
      </c>
      <c r="L72" s="136" t="s">
        <v>79</v>
      </c>
      <c r="Q72" s="136" t="s">
        <v>60</v>
      </c>
      <c r="R72" s="145">
        <v>72</v>
      </c>
      <c r="S72" s="197">
        <v>68</v>
      </c>
    </row>
    <row r="73" spans="1:19" x14ac:dyDescent="0.25">
      <c r="A73" s="136" t="s">
        <v>77</v>
      </c>
      <c r="B73" s="153">
        <v>69</v>
      </c>
      <c r="D73" s="216" t="s">
        <v>89</v>
      </c>
      <c r="E73" s="161">
        <v>69</v>
      </c>
      <c r="F73" s="198"/>
      <c r="G73" s="198"/>
      <c r="I73" s="136" t="s">
        <v>51</v>
      </c>
      <c r="J73" s="198">
        <v>69</v>
      </c>
      <c r="L73" s="136" t="s">
        <v>98</v>
      </c>
      <c r="Q73" s="136" t="s">
        <v>74</v>
      </c>
      <c r="R73" s="145">
        <v>73</v>
      </c>
      <c r="S73" s="197">
        <v>69</v>
      </c>
    </row>
    <row r="74" spans="1:19" x14ac:dyDescent="0.25">
      <c r="A74" s="136" t="s">
        <v>78</v>
      </c>
      <c r="B74" s="153">
        <v>70</v>
      </c>
      <c r="D74" s="216" t="s">
        <v>96</v>
      </c>
      <c r="E74" s="161">
        <v>70</v>
      </c>
      <c r="F74" s="198"/>
      <c r="G74" s="198"/>
      <c r="I74" s="136" t="s">
        <v>36</v>
      </c>
      <c r="J74" s="198">
        <v>70</v>
      </c>
      <c r="L74" s="136" t="s">
        <v>51</v>
      </c>
      <c r="Q74" s="136" t="s">
        <v>39</v>
      </c>
      <c r="R74" s="145">
        <v>73.222222222222229</v>
      </c>
      <c r="S74" s="197">
        <v>70</v>
      </c>
    </row>
    <row r="75" spans="1:19" x14ac:dyDescent="0.25">
      <c r="A75" s="136" t="s">
        <v>79</v>
      </c>
      <c r="B75" s="153">
        <v>71</v>
      </c>
      <c r="D75" s="216" t="s">
        <v>67</v>
      </c>
      <c r="E75" s="161">
        <v>71</v>
      </c>
      <c r="F75" s="198"/>
      <c r="G75" s="198"/>
      <c r="I75" s="136" t="s">
        <v>92</v>
      </c>
      <c r="J75" s="198">
        <v>71</v>
      </c>
      <c r="L75" s="136" t="s">
        <v>38</v>
      </c>
      <c r="Q75" s="136" t="s">
        <v>9</v>
      </c>
      <c r="R75" s="145">
        <v>73.272727272727266</v>
      </c>
      <c r="S75" s="197">
        <v>71</v>
      </c>
    </row>
    <row r="76" spans="1:19" x14ac:dyDescent="0.25">
      <c r="A76" s="136" t="s">
        <v>80</v>
      </c>
      <c r="B76" s="153">
        <v>72</v>
      </c>
      <c r="D76" s="216" t="s">
        <v>68</v>
      </c>
      <c r="E76" s="161">
        <v>72</v>
      </c>
      <c r="F76" s="198"/>
      <c r="G76" s="198"/>
      <c r="I76" s="136" t="s">
        <v>544</v>
      </c>
      <c r="J76" s="198">
        <v>72</v>
      </c>
      <c r="L76" s="136" t="s">
        <v>84</v>
      </c>
      <c r="Q76" s="136" t="s">
        <v>51</v>
      </c>
      <c r="R76" s="145">
        <v>73.3</v>
      </c>
      <c r="S76" s="197">
        <v>72</v>
      </c>
    </row>
    <row r="77" spans="1:19" x14ac:dyDescent="0.25">
      <c r="A77" s="136" t="s">
        <v>81</v>
      </c>
      <c r="B77" s="153">
        <v>73</v>
      </c>
      <c r="D77" s="216" t="s">
        <v>69</v>
      </c>
      <c r="E77" s="161">
        <v>73</v>
      </c>
      <c r="F77" s="198"/>
      <c r="G77" s="198"/>
      <c r="I77" s="136" t="s">
        <v>28</v>
      </c>
      <c r="J77" s="198">
        <v>73</v>
      </c>
      <c r="L77" s="136" t="s">
        <v>92</v>
      </c>
      <c r="Q77" s="136" t="s">
        <v>126</v>
      </c>
      <c r="R77" s="145">
        <v>73.333333333333329</v>
      </c>
      <c r="S77" s="197">
        <v>73</v>
      </c>
    </row>
    <row r="78" spans="1:19" x14ac:dyDescent="0.25">
      <c r="A78" s="136" t="s">
        <v>82</v>
      </c>
      <c r="B78" s="153">
        <v>74</v>
      </c>
      <c r="D78" s="216" t="s">
        <v>70</v>
      </c>
      <c r="E78" s="161">
        <v>74</v>
      </c>
      <c r="F78" s="198"/>
      <c r="G78" s="198">
        <v>1</v>
      </c>
      <c r="I78" s="136" t="s">
        <v>284</v>
      </c>
      <c r="J78" s="198">
        <v>74</v>
      </c>
      <c r="L78" s="136" t="s">
        <v>39</v>
      </c>
      <c r="Q78" s="136" t="s">
        <v>77</v>
      </c>
      <c r="R78" s="143">
        <v>73.5</v>
      </c>
      <c r="S78" s="197">
        <v>74</v>
      </c>
    </row>
    <row r="79" spans="1:19" x14ac:dyDescent="0.25">
      <c r="A79" s="136" t="s">
        <v>83</v>
      </c>
      <c r="B79" s="153">
        <v>75</v>
      </c>
      <c r="D79" s="216" t="s">
        <v>88</v>
      </c>
      <c r="E79" s="161">
        <v>75</v>
      </c>
      <c r="F79" s="198"/>
      <c r="G79" s="198"/>
      <c r="I79" s="136" t="s">
        <v>77</v>
      </c>
      <c r="J79" s="198">
        <v>75</v>
      </c>
      <c r="L79" s="136" t="s">
        <v>64</v>
      </c>
      <c r="Q79" s="141" t="s">
        <v>114</v>
      </c>
      <c r="R79" s="145">
        <v>74.75</v>
      </c>
      <c r="S79" s="197">
        <v>75</v>
      </c>
    </row>
    <row r="80" spans="1:19" x14ac:dyDescent="0.25">
      <c r="A80" s="136" t="s">
        <v>84</v>
      </c>
      <c r="B80" s="153">
        <v>76</v>
      </c>
      <c r="D80" s="216" t="s">
        <v>90</v>
      </c>
      <c r="E80" s="161">
        <v>76</v>
      </c>
      <c r="F80" s="198"/>
      <c r="G80" s="198"/>
      <c r="I80" s="141" t="s">
        <v>116</v>
      </c>
      <c r="J80" s="198">
        <v>76</v>
      </c>
      <c r="L80" s="136" t="s">
        <v>87</v>
      </c>
      <c r="Q80" s="136" t="s">
        <v>91</v>
      </c>
      <c r="R80" s="145">
        <v>75.8</v>
      </c>
      <c r="S80" s="197">
        <v>76</v>
      </c>
    </row>
    <row r="81" spans="1:19" x14ac:dyDescent="0.25">
      <c r="A81" s="136" t="s">
        <v>85</v>
      </c>
      <c r="B81" s="153">
        <v>77</v>
      </c>
      <c r="D81" s="216" t="s">
        <v>83</v>
      </c>
      <c r="E81" s="161">
        <v>77</v>
      </c>
      <c r="F81" s="198"/>
      <c r="G81" s="198"/>
      <c r="I81" s="136" t="s">
        <v>40</v>
      </c>
      <c r="J81" s="198">
        <v>77</v>
      </c>
      <c r="L81" s="136" t="s">
        <v>32</v>
      </c>
      <c r="Q81" s="136" t="s">
        <v>65</v>
      </c>
      <c r="R81" s="145">
        <v>76</v>
      </c>
      <c r="S81" s="197">
        <v>77</v>
      </c>
    </row>
    <row r="82" spans="1:19" x14ac:dyDescent="0.25">
      <c r="A82" s="136" t="s">
        <v>86</v>
      </c>
      <c r="B82" s="153">
        <v>78</v>
      </c>
      <c r="D82" s="216" t="s">
        <v>72</v>
      </c>
      <c r="E82" s="161">
        <v>78</v>
      </c>
      <c r="F82" s="198"/>
      <c r="G82" s="198"/>
      <c r="I82" s="136" t="s">
        <v>72</v>
      </c>
      <c r="J82" s="198">
        <v>78</v>
      </c>
      <c r="L82" s="136" t="s">
        <v>9</v>
      </c>
      <c r="Q82" s="136" t="s">
        <v>28</v>
      </c>
      <c r="R82" s="145">
        <v>77.5</v>
      </c>
      <c r="S82" s="197">
        <v>78</v>
      </c>
    </row>
    <row r="83" spans="1:19" x14ac:dyDescent="0.25">
      <c r="A83" s="136" t="s">
        <v>87</v>
      </c>
      <c r="B83" s="153">
        <v>79</v>
      </c>
      <c r="D83" s="216" t="s">
        <v>73</v>
      </c>
      <c r="E83" s="161">
        <v>79</v>
      </c>
      <c r="F83" s="198"/>
      <c r="G83" s="198"/>
      <c r="I83" s="136" t="s">
        <v>39</v>
      </c>
      <c r="J83" s="198">
        <v>79</v>
      </c>
      <c r="L83" s="136" t="s">
        <v>55</v>
      </c>
      <c r="Q83" s="136" t="s">
        <v>32</v>
      </c>
      <c r="R83" s="145">
        <v>77.5</v>
      </c>
      <c r="S83" s="197">
        <v>79</v>
      </c>
    </row>
    <row r="84" spans="1:19" x14ac:dyDescent="0.25">
      <c r="A84" s="136" t="s">
        <v>88</v>
      </c>
      <c r="B84" s="153">
        <v>80</v>
      </c>
      <c r="D84" s="216" t="s">
        <v>97</v>
      </c>
      <c r="E84" s="161">
        <v>80</v>
      </c>
      <c r="F84" s="198"/>
      <c r="G84" s="198"/>
      <c r="I84" s="136" t="s">
        <v>82</v>
      </c>
      <c r="J84" s="198">
        <v>80</v>
      </c>
      <c r="L84" s="136" t="s">
        <v>25</v>
      </c>
      <c r="Q84" s="136" t="s">
        <v>86</v>
      </c>
      <c r="R84" s="145">
        <v>78</v>
      </c>
      <c r="S84" s="197">
        <v>80</v>
      </c>
    </row>
    <row r="85" spans="1:19" x14ac:dyDescent="0.25">
      <c r="A85" s="136" t="s">
        <v>551</v>
      </c>
      <c r="B85" s="153">
        <v>81</v>
      </c>
      <c r="D85" s="216" t="s">
        <v>74</v>
      </c>
      <c r="E85" s="161">
        <v>81</v>
      </c>
      <c r="F85" s="198"/>
      <c r="G85" s="198"/>
      <c r="I85" s="136" t="s">
        <v>35</v>
      </c>
      <c r="J85" s="198">
        <v>81</v>
      </c>
      <c r="L85" s="136" t="s">
        <v>28</v>
      </c>
      <c r="Q85" s="136" t="s">
        <v>92</v>
      </c>
      <c r="R85" s="145">
        <v>78.333333333333329</v>
      </c>
      <c r="S85" s="197">
        <v>81</v>
      </c>
    </row>
    <row r="86" spans="1:19" x14ac:dyDescent="0.25">
      <c r="A86" s="136" t="s">
        <v>89</v>
      </c>
      <c r="B86" s="153">
        <v>82</v>
      </c>
      <c r="D86" s="216" t="s">
        <v>77</v>
      </c>
      <c r="E86" s="161">
        <v>82</v>
      </c>
      <c r="F86" s="198"/>
      <c r="G86" s="198"/>
      <c r="I86" s="136" t="s">
        <v>84</v>
      </c>
      <c r="J86" s="198">
        <v>82</v>
      </c>
      <c r="L86" s="136" t="s">
        <v>69</v>
      </c>
      <c r="Q86" s="136" t="s">
        <v>55</v>
      </c>
      <c r="R86" s="145">
        <v>79.222222222222229</v>
      </c>
      <c r="S86" s="197">
        <v>82</v>
      </c>
    </row>
    <row r="87" spans="1:19" x14ac:dyDescent="0.25">
      <c r="A87" s="136" t="s">
        <v>107</v>
      </c>
      <c r="B87" s="153">
        <v>83</v>
      </c>
      <c r="D87" s="216" t="s">
        <v>94</v>
      </c>
      <c r="E87" s="161">
        <v>83</v>
      </c>
      <c r="F87" s="198"/>
      <c r="G87" s="198"/>
      <c r="I87" s="136" t="s">
        <v>97</v>
      </c>
      <c r="J87" s="198">
        <v>83</v>
      </c>
      <c r="L87" s="136" t="s">
        <v>67</v>
      </c>
      <c r="Q87" s="136" t="s">
        <v>90</v>
      </c>
      <c r="R87" s="145">
        <v>79.333333333333329</v>
      </c>
      <c r="S87" s="197">
        <v>83</v>
      </c>
    </row>
    <row r="88" spans="1:19" x14ac:dyDescent="0.25">
      <c r="A88" s="136" t="s">
        <v>90</v>
      </c>
      <c r="B88" s="153">
        <v>84</v>
      </c>
      <c r="D88" s="216" t="s">
        <v>80</v>
      </c>
      <c r="E88" s="161">
        <v>84</v>
      </c>
      <c r="F88" s="198"/>
      <c r="G88" s="198"/>
      <c r="I88" s="136" t="s">
        <v>88</v>
      </c>
      <c r="J88" s="198">
        <v>84</v>
      </c>
      <c r="L88" s="141" t="s">
        <v>113</v>
      </c>
      <c r="Q88" s="136" t="s">
        <v>19</v>
      </c>
      <c r="R88" s="145">
        <v>80.7</v>
      </c>
      <c r="S88" s="197">
        <v>84</v>
      </c>
    </row>
    <row r="89" spans="1:19" x14ac:dyDescent="0.25">
      <c r="A89" s="136" t="s">
        <v>91</v>
      </c>
      <c r="B89" s="153">
        <v>85</v>
      </c>
      <c r="D89" s="216" t="s">
        <v>95</v>
      </c>
      <c r="E89" s="161">
        <v>85</v>
      </c>
      <c r="F89" s="198"/>
      <c r="G89" s="198"/>
      <c r="I89" s="136" t="s">
        <v>91</v>
      </c>
      <c r="J89" s="198">
        <v>85</v>
      </c>
      <c r="L89" s="136" t="s">
        <v>65</v>
      </c>
      <c r="Q89" s="136" t="s">
        <v>64</v>
      </c>
      <c r="R89" s="145">
        <v>81.333333333333329</v>
      </c>
      <c r="S89" s="197">
        <v>85</v>
      </c>
    </row>
    <row r="90" spans="1:19" x14ac:dyDescent="0.25">
      <c r="A90" s="136" t="s">
        <v>92</v>
      </c>
      <c r="B90" s="153">
        <v>86</v>
      </c>
      <c r="D90" s="216" t="s">
        <v>81</v>
      </c>
      <c r="E90" s="161">
        <v>86</v>
      </c>
      <c r="F90" s="198"/>
      <c r="G90" s="198"/>
      <c r="I90" s="136" t="s">
        <v>50</v>
      </c>
      <c r="J90" s="198">
        <v>86</v>
      </c>
      <c r="L90" s="136" t="s">
        <v>24</v>
      </c>
      <c r="Q90" s="136" t="s">
        <v>84</v>
      </c>
      <c r="R90" s="145">
        <v>82.222222222222229</v>
      </c>
      <c r="S90" s="197">
        <v>86</v>
      </c>
    </row>
    <row r="91" spans="1:19" x14ac:dyDescent="0.25">
      <c r="A91" s="136" t="s">
        <v>93</v>
      </c>
      <c r="B91" s="153">
        <v>87</v>
      </c>
      <c r="D91" s="216" t="s">
        <v>82</v>
      </c>
      <c r="E91" s="161">
        <v>87</v>
      </c>
      <c r="F91" s="198"/>
      <c r="G91" s="198"/>
      <c r="I91" s="136" t="s">
        <v>57</v>
      </c>
      <c r="J91" s="198">
        <v>87</v>
      </c>
      <c r="L91" s="136" t="s">
        <v>57</v>
      </c>
      <c r="Q91" s="136" t="s">
        <v>63</v>
      </c>
      <c r="R91" s="145">
        <v>83.5</v>
      </c>
      <c r="S91" s="197">
        <v>87</v>
      </c>
    </row>
    <row r="92" spans="1:19" x14ac:dyDescent="0.25">
      <c r="A92" s="136" t="s">
        <v>94</v>
      </c>
      <c r="B92" s="153">
        <v>88</v>
      </c>
      <c r="D92" s="216" t="s">
        <v>123</v>
      </c>
      <c r="E92" s="161">
        <v>88</v>
      </c>
      <c r="F92" s="198"/>
      <c r="G92" s="198"/>
      <c r="I92" s="136" t="s">
        <v>94</v>
      </c>
      <c r="J92" s="198">
        <v>88</v>
      </c>
      <c r="L92" s="136" t="s">
        <v>100</v>
      </c>
      <c r="Q92" s="136" t="s">
        <v>67</v>
      </c>
      <c r="R92" s="146">
        <v>85.666666666666671</v>
      </c>
      <c r="S92" s="197">
        <v>88</v>
      </c>
    </row>
    <row r="93" spans="1:19" x14ac:dyDescent="0.25">
      <c r="A93" s="136" t="s">
        <v>123</v>
      </c>
      <c r="B93" s="153">
        <v>89</v>
      </c>
      <c r="D93" s="216" t="s">
        <v>100</v>
      </c>
      <c r="E93" s="161">
        <v>89</v>
      </c>
      <c r="F93" s="198"/>
      <c r="G93" s="198"/>
      <c r="I93" s="136" t="s">
        <v>95</v>
      </c>
      <c r="J93" s="198">
        <v>89</v>
      </c>
      <c r="L93" s="136" t="s">
        <v>19</v>
      </c>
      <c r="Q93" s="136" t="s">
        <v>69</v>
      </c>
      <c r="R93" s="146">
        <v>85.833333333333329</v>
      </c>
      <c r="S93" s="197">
        <v>89</v>
      </c>
    </row>
    <row r="94" spans="1:19" x14ac:dyDescent="0.25">
      <c r="A94" s="136" t="s">
        <v>95</v>
      </c>
      <c r="B94" s="153">
        <v>90</v>
      </c>
      <c r="D94" s="216" t="s">
        <v>84</v>
      </c>
      <c r="E94" s="161">
        <v>90</v>
      </c>
      <c r="F94" s="198"/>
      <c r="G94" s="198"/>
      <c r="I94" s="136" t="s">
        <v>63</v>
      </c>
      <c r="J94" s="198">
        <v>90</v>
      </c>
      <c r="L94" s="136" t="s">
        <v>53</v>
      </c>
      <c r="Q94" s="136" t="s">
        <v>87</v>
      </c>
      <c r="R94" s="146">
        <v>86.222222222222229</v>
      </c>
      <c r="S94" s="197">
        <v>90</v>
      </c>
    </row>
    <row r="95" spans="1:19" x14ac:dyDescent="0.25">
      <c r="A95" s="136" t="s">
        <v>96</v>
      </c>
      <c r="B95" s="153">
        <v>91</v>
      </c>
      <c r="D95" s="216" t="s">
        <v>99</v>
      </c>
      <c r="E95" s="161">
        <v>91</v>
      </c>
      <c r="F95" s="198"/>
      <c r="G95" s="198"/>
      <c r="I95" s="60" t="s">
        <v>59</v>
      </c>
      <c r="J95" s="198">
        <v>91</v>
      </c>
      <c r="L95" s="136" t="s">
        <v>88</v>
      </c>
      <c r="Q95" s="136" t="s">
        <v>24</v>
      </c>
      <c r="R95" s="145">
        <v>87.8</v>
      </c>
      <c r="S95" s="197">
        <v>91</v>
      </c>
    </row>
    <row r="96" spans="1:19" x14ac:dyDescent="0.25">
      <c r="A96" s="136" t="s">
        <v>97</v>
      </c>
      <c r="B96" s="153">
        <v>92</v>
      </c>
      <c r="D96" s="216" t="s">
        <v>85</v>
      </c>
      <c r="E96" s="161">
        <v>92</v>
      </c>
      <c r="F96" s="198"/>
      <c r="G96" s="198"/>
      <c r="I96" s="136" t="s">
        <v>73</v>
      </c>
      <c r="J96" s="198">
        <v>92</v>
      </c>
      <c r="L96" s="136" t="s">
        <v>72</v>
      </c>
      <c r="Q96" s="136" t="s">
        <v>57</v>
      </c>
      <c r="R96" s="145">
        <v>90</v>
      </c>
      <c r="S96" s="197">
        <v>92</v>
      </c>
    </row>
    <row r="97" spans="1:19" x14ac:dyDescent="0.25">
      <c r="A97" s="136" t="s">
        <v>98</v>
      </c>
      <c r="B97" s="153">
        <v>93</v>
      </c>
      <c r="D97" s="216" t="s">
        <v>86</v>
      </c>
      <c r="E97" s="161">
        <v>93</v>
      </c>
      <c r="F97" s="198"/>
      <c r="G97" s="198"/>
      <c r="I97" s="136" t="s">
        <v>74</v>
      </c>
      <c r="J97" s="198">
        <v>93</v>
      </c>
      <c r="L97" s="136" t="s">
        <v>63</v>
      </c>
      <c r="Q97" s="136" t="s">
        <v>53</v>
      </c>
      <c r="R97" s="143">
        <v>91.5</v>
      </c>
      <c r="S97" s="197">
        <v>93</v>
      </c>
    </row>
    <row r="98" spans="1:19" x14ac:dyDescent="0.25">
      <c r="A98" s="136" t="s">
        <v>99</v>
      </c>
      <c r="B98" s="153">
        <v>94</v>
      </c>
      <c r="D98" s="216" t="s">
        <v>87</v>
      </c>
      <c r="E98" s="161">
        <v>94</v>
      </c>
      <c r="F98" s="198"/>
      <c r="G98" s="198"/>
      <c r="I98" s="136" t="s">
        <v>68</v>
      </c>
      <c r="J98" s="198">
        <v>94</v>
      </c>
      <c r="L98" s="136" t="s">
        <v>90</v>
      </c>
      <c r="Q98" s="136" t="s">
        <v>88</v>
      </c>
      <c r="R98" s="145">
        <v>92.444444444444443</v>
      </c>
      <c r="S98" s="197">
        <v>94</v>
      </c>
    </row>
    <row r="99" spans="1:19" x14ac:dyDescent="0.25">
      <c r="A99" s="136" t="s">
        <v>100</v>
      </c>
      <c r="B99" s="153">
        <v>95</v>
      </c>
      <c r="D99" s="216" t="s">
        <v>91</v>
      </c>
      <c r="E99" s="161">
        <v>95</v>
      </c>
      <c r="F99" s="198"/>
      <c r="G99" s="198"/>
      <c r="I99" s="136" t="s">
        <v>98</v>
      </c>
      <c r="J99" s="198">
        <v>95</v>
      </c>
      <c r="L99" s="136" t="s">
        <v>544</v>
      </c>
      <c r="Q99" s="136" t="s">
        <v>73</v>
      </c>
      <c r="R99" s="145">
        <v>93</v>
      </c>
      <c r="S99" s="197">
        <v>95</v>
      </c>
    </row>
    <row r="100" spans="1:19" x14ac:dyDescent="0.25">
      <c r="A100" s="136" t="s">
        <v>125</v>
      </c>
      <c r="B100" s="153"/>
      <c r="D100" s="216" t="s">
        <v>93</v>
      </c>
      <c r="E100" s="161">
        <v>96</v>
      </c>
      <c r="F100" s="198"/>
      <c r="G100" s="198"/>
      <c r="J100" s="194"/>
      <c r="L100" s="136" t="s">
        <v>59</v>
      </c>
      <c r="Q100" s="141" t="s">
        <v>113</v>
      </c>
      <c r="R100" s="143">
        <v>93.428571428571431</v>
      </c>
      <c r="S100" s="197">
        <v>96</v>
      </c>
    </row>
    <row r="101" spans="1:19" x14ac:dyDescent="0.25">
      <c r="A101" s="136" t="s">
        <v>124</v>
      </c>
      <c r="B101" s="153"/>
      <c r="D101" s="216" t="s">
        <v>98</v>
      </c>
      <c r="E101" s="161">
        <v>97</v>
      </c>
      <c r="F101" s="198"/>
      <c r="G101" s="198"/>
      <c r="I101" s="136" t="s">
        <v>544</v>
      </c>
      <c r="J101" s="197">
        <v>99</v>
      </c>
      <c r="L101" s="136" t="s">
        <v>123</v>
      </c>
      <c r="Q101" s="136" t="s">
        <v>59</v>
      </c>
      <c r="R101" s="145">
        <v>93.666666666666671</v>
      </c>
      <c r="S101" s="197">
        <v>97</v>
      </c>
    </row>
    <row r="102" spans="1:19" x14ac:dyDescent="0.25">
      <c r="A102" s="141" t="s">
        <v>112</v>
      </c>
      <c r="B102" s="150"/>
      <c r="D102" s="213"/>
      <c r="E102" s="149"/>
      <c r="F102" s="194">
        <f>SUM(F5:F101)</f>
        <v>7</v>
      </c>
      <c r="G102" s="194">
        <f>SUM(G5:G101)</f>
        <v>20</v>
      </c>
      <c r="I102" s="136" t="s">
        <v>72</v>
      </c>
      <c r="J102" s="197">
        <v>100</v>
      </c>
      <c r="L102" s="136" t="s">
        <v>99</v>
      </c>
      <c r="Q102" s="136" t="s">
        <v>68</v>
      </c>
      <c r="R102" s="143">
        <v>97</v>
      </c>
      <c r="S102" s="197">
        <v>98</v>
      </c>
    </row>
    <row r="103" spans="1:19" x14ac:dyDescent="0.25">
      <c r="A103" s="141" t="s">
        <v>113</v>
      </c>
      <c r="B103" s="150"/>
      <c r="I103" s="136" t="s">
        <v>123</v>
      </c>
      <c r="J103" s="197">
        <v>101</v>
      </c>
      <c r="L103" s="136" t="s">
        <v>68</v>
      </c>
    </row>
    <row r="104" spans="1:19" x14ac:dyDescent="0.25">
      <c r="A104" s="141" t="s">
        <v>114</v>
      </c>
      <c r="B104" s="150"/>
      <c r="I104" s="136" t="s">
        <v>98</v>
      </c>
      <c r="J104" s="197">
        <v>102</v>
      </c>
      <c r="L104" s="136" t="s">
        <v>82</v>
      </c>
    </row>
    <row r="105" spans="1:19" x14ac:dyDescent="0.25">
      <c r="A105" s="78" t="s">
        <v>126</v>
      </c>
      <c r="B105" s="150"/>
      <c r="I105" s="136" t="s">
        <v>100</v>
      </c>
      <c r="J105" s="197">
        <v>103</v>
      </c>
    </row>
    <row r="106" spans="1:19" x14ac:dyDescent="0.25">
      <c r="A106" s="141" t="s">
        <v>116</v>
      </c>
      <c r="B106" s="150"/>
      <c r="I106" s="136" t="s">
        <v>99</v>
      </c>
      <c r="J106" s="197">
        <v>104</v>
      </c>
    </row>
    <row r="107" spans="1:19" x14ac:dyDescent="0.25">
      <c r="A107" s="141" t="s">
        <v>117</v>
      </c>
      <c r="B107" s="150"/>
      <c r="I107" s="136" t="s">
        <v>82</v>
      </c>
      <c r="J107" s="197">
        <v>105</v>
      </c>
    </row>
    <row r="108" spans="1:19" x14ac:dyDescent="0.25">
      <c r="A108" s="141" t="s">
        <v>118</v>
      </c>
      <c r="B108" s="150"/>
      <c r="I108" s="21"/>
      <c r="J108" s="227"/>
    </row>
    <row r="109" spans="1:19" x14ac:dyDescent="0.25">
      <c r="A109" s="141" t="s">
        <v>119</v>
      </c>
      <c r="B109" s="150"/>
      <c r="I109" s="21"/>
      <c r="J109" s="228"/>
    </row>
    <row r="110" spans="1:19" x14ac:dyDescent="0.25">
      <c r="I110" s="21"/>
      <c r="J110" s="228"/>
    </row>
    <row r="111" spans="1:19" x14ac:dyDescent="0.25">
      <c r="I111" s="21"/>
      <c r="J111" s="228"/>
    </row>
    <row r="112" spans="1:19" x14ac:dyDescent="0.25">
      <c r="I112" s="21"/>
      <c r="J112" s="227"/>
    </row>
    <row r="113" spans="9:10" x14ac:dyDescent="0.25">
      <c r="I113" s="21"/>
      <c r="J113" s="227"/>
    </row>
    <row r="114" spans="9:10" x14ac:dyDescent="0.25">
      <c r="I114" s="21"/>
      <c r="J114" s="227"/>
    </row>
    <row r="115" spans="9:10" x14ac:dyDescent="0.25">
      <c r="I115" s="21"/>
      <c r="J115" s="227"/>
    </row>
    <row r="116" spans="9:10" x14ac:dyDescent="0.25">
      <c r="I116" s="21"/>
      <c r="J116" s="227"/>
    </row>
    <row r="117" spans="9:10" x14ac:dyDescent="0.25">
      <c r="I117" s="21"/>
      <c r="J117" s="227"/>
    </row>
    <row r="118" spans="9:10" x14ac:dyDescent="0.25">
      <c r="I118" s="21"/>
      <c r="J118" s="227"/>
    </row>
    <row r="119" spans="9:10" x14ac:dyDescent="0.25">
      <c r="I119" s="21"/>
      <c r="J119" s="227"/>
    </row>
    <row r="120" spans="9:10" x14ac:dyDescent="0.25">
      <c r="I120" s="21"/>
      <c r="J120" s="227"/>
    </row>
    <row r="121" spans="9:10" x14ac:dyDescent="0.25">
      <c r="I121" s="21"/>
      <c r="J121" s="227"/>
    </row>
  </sheetData>
  <mergeCells count="2">
    <mergeCell ref="F3:G3"/>
    <mergeCell ref="A3:B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2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2" sqref="M2:N99"/>
    </sheetView>
  </sheetViews>
  <sheetFormatPr defaultRowHeight="15" x14ac:dyDescent="0.25"/>
  <cols>
    <col min="1" max="1" width="34" customWidth="1"/>
    <col min="3" max="3" width="1.28515625" customWidth="1"/>
    <col min="5" max="5" width="7.85546875" style="21" customWidth="1"/>
    <col min="6" max="7" width="9.140625" style="21"/>
    <col min="8" max="8" width="7.5703125" style="21" customWidth="1"/>
    <col min="9" max="10" width="9.140625" style="123"/>
    <col min="11" max="11" width="4.28515625" style="21" customWidth="1"/>
    <col min="12" max="12" width="11.28515625" style="21" customWidth="1"/>
    <col min="13" max="13" width="33.7109375" style="21" customWidth="1"/>
    <col min="14" max="14" width="9" style="147" customWidth="1"/>
    <col min="15" max="21" width="11.28515625" style="21" customWidth="1"/>
    <col min="22" max="22" width="6.42578125" customWidth="1"/>
    <col min="23" max="23" width="8.42578125" customWidth="1"/>
    <col min="26" max="26" width="14.140625" customWidth="1"/>
    <col min="29" max="29" width="19" customWidth="1"/>
  </cols>
  <sheetData>
    <row r="1" spans="1:29" ht="21.75" customHeight="1" x14ac:dyDescent="0.25">
      <c r="A1" s="320" t="s">
        <v>556</v>
      </c>
      <c r="B1" s="321"/>
      <c r="C1" s="321"/>
      <c r="D1" s="321"/>
      <c r="E1" s="321"/>
      <c r="F1" s="321"/>
      <c r="G1" s="321"/>
      <c r="H1" s="321"/>
      <c r="I1" s="322"/>
      <c r="J1" s="322"/>
      <c r="K1" s="322"/>
      <c r="L1" s="322"/>
      <c r="M1" s="322"/>
      <c r="N1" s="322"/>
      <c r="O1" s="322"/>
      <c r="P1" s="323"/>
      <c r="Q1" s="18"/>
      <c r="R1" s="18"/>
      <c r="S1" s="18"/>
      <c r="T1" s="18"/>
      <c r="U1" s="18"/>
      <c r="V1" s="10"/>
      <c r="W1" s="9"/>
      <c r="X1" s="9"/>
      <c r="Y1" s="9"/>
      <c r="Z1" s="9"/>
      <c r="AA1" s="9"/>
      <c r="AB1" s="9"/>
      <c r="AC1" s="9"/>
    </row>
    <row r="2" spans="1:29" ht="15.75" thickBot="1" x14ac:dyDescent="0.3">
      <c r="A2" s="2"/>
      <c r="B2" s="2"/>
      <c r="C2" s="2"/>
      <c r="D2" s="2"/>
      <c r="E2" s="48"/>
      <c r="F2" s="48"/>
      <c r="G2" s="31"/>
      <c r="H2" s="3"/>
      <c r="I2" s="125"/>
      <c r="J2" s="125"/>
      <c r="K2" s="18"/>
      <c r="L2" s="48"/>
      <c r="M2" s="170" t="s">
        <v>557</v>
      </c>
      <c r="N2" s="144"/>
      <c r="O2" s="48"/>
      <c r="P2" s="48"/>
      <c r="Q2" s="48"/>
      <c r="R2" s="48"/>
      <c r="S2" s="48"/>
      <c r="T2" s="48"/>
      <c r="U2" s="48"/>
      <c r="V2" s="52"/>
      <c r="W2" s="9"/>
      <c r="X2" s="9"/>
      <c r="Y2" s="9"/>
      <c r="Z2" s="9"/>
      <c r="AA2" s="9"/>
      <c r="AB2" s="9"/>
      <c r="AC2" s="9"/>
    </row>
    <row r="3" spans="1:29" ht="16.5" thickBot="1" x14ac:dyDescent="0.3">
      <c r="A3" s="318" t="s">
        <v>108</v>
      </c>
      <c r="B3" s="324"/>
      <c r="C3" s="324"/>
      <c r="D3" s="319"/>
      <c r="E3" s="5" t="s">
        <v>0</v>
      </c>
      <c r="F3" s="5" t="s">
        <v>109</v>
      </c>
      <c r="G3" s="32" t="s">
        <v>1</v>
      </c>
      <c r="H3" s="6" t="s">
        <v>4</v>
      </c>
      <c r="I3" s="126" t="s">
        <v>110</v>
      </c>
      <c r="J3" s="130" t="s">
        <v>111</v>
      </c>
      <c r="K3" s="53"/>
      <c r="L3" s="18"/>
      <c r="M3" s="48" t="s">
        <v>555</v>
      </c>
      <c r="O3" s="18"/>
      <c r="P3" s="18"/>
      <c r="Q3" s="18"/>
      <c r="R3" s="18"/>
      <c r="S3" s="18"/>
      <c r="T3" s="18"/>
      <c r="U3" s="18"/>
      <c r="V3" s="59"/>
      <c r="W3" s="47"/>
      <c r="X3" s="9"/>
      <c r="Y3" s="9"/>
      <c r="Z3" s="9"/>
      <c r="AA3" s="9"/>
      <c r="AB3" s="9"/>
      <c r="AC3" s="9"/>
    </row>
    <row r="4" spans="1:29" ht="15.75" x14ac:dyDescent="0.25">
      <c r="A4" s="133" t="s">
        <v>106</v>
      </c>
      <c r="B4" s="134" t="s">
        <v>7</v>
      </c>
      <c r="C4" s="134"/>
      <c r="D4" s="135" t="s">
        <v>8</v>
      </c>
      <c r="E4" s="7"/>
      <c r="F4" s="7"/>
      <c r="G4" s="33"/>
      <c r="H4" s="7"/>
      <c r="I4" s="127"/>
      <c r="J4" s="127"/>
      <c r="K4" s="18"/>
      <c r="L4" s="54"/>
      <c r="M4" s="132" t="s">
        <v>552</v>
      </c>
      <c r="N4" s="143" t="s">
        <v>111</v>
      </c>
      <c r="O4" s="54"/>
      <c r="P4" s="54"/>
      <c r="Q4" s="54"/>
      <c r="R4" s="54"/>
      <c r="S4" s="54"/>
      <c r="T4" s="54"/>
      <c r="U4" s="54"/>
      <c r="V4" s="55"/>
      <c r="W4" s="9"/>
      <c r="X4" s="325"/>
      <c r="Y4" s="326"/>
      <c r="Z4" s="327"/>
      <c r="AA4" s="9"/>
      <c r="AB4" s="325" t="s">
        <v>121</v>
      </c>
      <c r="AC4" s="328"/>
    </row>
    <row r="5" spans="1:29" x14ac:dyDescent="0.25">
      <c r="A5" s="136" t="s">
        <v>10</v>
      </c>
      <c r="B5" s="137">
        <v>15.582803705505285</v>
      </c>
      <c r="C5" s="137"/>
      <c r="D5" s="136">
        <v>1</v>
      </c>
      <c r="E5" s="14">
        <v>2</v>
      </c>
      <c r="F5" s="18">
        <v>4</v>
      </c>
      <c r="G5" s="34">
        <v>2</v>
      </c>
      <c r="H5" s="11">
        <v>1</v>
      </c>
      <c r="I5" s="124">
        <f>SUM(E5:H5)</f>
        <v>9</v>
      </c>
      <c r="J5" s="124">
        <f>SUM(I5/4)</f>
        <v>2.25</v>
      </c>
      <c r="K5" s="18"/>
      <c r="L5" s="18"/>
      <c r="M5" s="136" t="s">
        <v>10</v>
      </c>
      <c r="N5" s="145">
        <v>2.25</v>
      </c>
      <c r="O5" s="18"/>
      <c r="P5" s="18"/>
      <c r="Q5" s="18"/>
      <c r="R5" s="18"/>
      <c r="S5" s="18"/>
      <c r="T5" s="18"/>
      <c r="U5" s="18"/>
      <c r="V5" s="10"/>
      <c r="W5" s="9"/>
      <c r="X5" s="9"/>
      <c r="Y5" s="9"/>
      <c r="Z5" s="10"/>
      <c r="AA5" s="9"/>
      <c r="AB5" s="56">
        <v>11</v>
      </c>
      <c r="AC5" s="57" t="s">
        <v>112</v>
      </c>
    </row>
    <row r="6" spans="1:29" x14ac:dyDescent="0.25">
      <c r="A6" s="136" t="s">
        <v>9</v>
      </c>
      <c r="B6" s="137">
        <v>15.306178190204708</v>
      </c>
      <c r="C6" s="137"/>
      <c r="D6" s="136">
        <v>2</v>
      </c>
      <c r="E6" s="18">
        <v>5</v>
      </c>
      <c r="F6" s="12">
        <v>43</v>
      </c>
      <c r="G6" s="34">
        <v>24</v>
      </c>
      <c r="H6" s="16">
        <v>142</v>
      </c>
      <c r="I6" s="124">
        <f t="shared" ref="I6:I69" si="0">SUM(E6:H6)</f>
        <v>214</v>
      </c>
      <c r="J6" s="124">
        <f>SUM(I6/4)</f>
        <v>53.5</v>
      </c>
      <c r="K6" s="18"/>
      <c r="L6" s="18"/>
      <c r="M6" s="136" t="s">
        <v>13</v>
      </c>
      <c r="N6" s="145">
        <v>3.4</v>
      </c>
      <c r="O6" s="18"/>
      <c r="P6" s="18"/>
      <c r="Q6" s="18"/>
      <c r="R6" s="18"/>
      <c r="S6" s="18"/>
      <c r="T6" s="18"/>
      <c r="U6" s="18"/>
      <c r="V6" s="10"/>
      <c r="W6" s="9"/>
      <c r="X6" s="9"/>
      <c r="Y6" s="9"/>
      <c r="Z6" s="10"/>
      <c r="AA6" s="9"/>
      <c r="AB6" s="56">
        <v>22</v>
      </c>
      <c r="AC6" s="57" t="s">
        <v>113</v>
      </c>
    </row>
    <row r="7" spans="1:29" x14ac:dyDescent="0.25">
      <c r="A7" s="136" t="s">
        <v>11</v>
      </c>
      <c r="B7" s="137">
        <v>11.894261153103066</v>
      </c>
      <c r="C7" s="137"/>
      <c r="D7" s="136">
        <v>3</v>
      </c>
      <c r="E7" s="18">
        <v>1</v>
      </c>
      <c r="F7" s="18">
        <v>7</v>
      </c>
      <c r="G7" s="34">
        <v>8</v>
      </c>
      <c r="H7" s="11">
        <v>12</v>
      </c>
      <c r="I7" s="124">
        <f t="shared" si="0"/>
        <v>28</v>
      </c>
      <c r="J7" s="124">
        <f>SUM(I7/4)</f>
        <v>7</v>
      </c>
      <c r="K7" s="18"/>
      <c r="L7" s="18"/>
      <c r="M7" s="136" t="s">
        <v>22</v>
      </c>
      <c r="N7" s="145">
        <v>4.5454545454545459</v>
      </c>
      <c r="O7" s="18"/>
      <c r="P7" s="18"/>
      <c r="Q7" s="18"/>
      <c r="R7" s="18"/>
      <c r="S7" s="18"/>
      <c r="T7" s="18"/>
      <c r="U7" s="18"/>
      <c r="V7" s="10"/>
      <c r="W7" s="9"/>
      <c r="X7" s="9"/>
      <c r="Y7" s="9"/>
      <c r="Z7" s="10"/>
      <c r="AA7" s="9"/>
      <c r="AB7" s="56">
        <v>31</v>
      </c>
      <c r="AC7" s="57" t="s">
        <v>114</v>
      </c>
    </row>
    <row r="8" spans="1:29" x14ac:dyDescent="0.25">
      <c r="A8" s="136" t="s">
        <v>12</v>
      </c>
      <c r="B8" s="137">
        <v>10.894261153103066</v>
      </c>
      <c r="C8" s="137"/>
      <c r="D8" s="136">
        <v>4</v>
      </c>
      <c r="E8" s="18">
        <v>11</v>
      </c>
      <c r="F8" s="18">
        <v>2</v>
      </c>
      <c r="G8" s="34">
        <v>9</v>
      </c>
      <c r="H8" s="11">
        <v>3</v>
      </c>
      <c r="I8" s="124">
        <f t="shared" si="0"/>
        <v>25</v>
      </c>
      <c r="J8" s="124">
        <f>SUM(I8/4)</f>
        <v>6.25</v>
      </c>
      <c r="K8" s="18"/>
      <c r="L8" s="18"/>
      <c r="M8" s="136" t="s">
        <v>79</v>
      </c>
      <c r="N8" s="145">
        <v>4.666666666666667</v>
      </c>
      <c r="O8" s="18"/>
      <c r="P8" s="18"/>
      <c r="Q8" s="18"/>
      <c r="R8" s="18"/>
      <c r="S8" s="18"/>
      <c r="T8" s="18"/>
      <c r="U8" s="18"/>
      <c r="V8" s="10"/>
      <c r="W8" s="9"/>
      <c r="X8" s="9"/>
      <c r="Y8" s="9"/>
      <c r="Z8" s="10"/>
      <c r="AA8" s="9"/>
      <c r="AB8" s="56">
        <v>33</v>
      </c>
      <c r="AC8" s="57" t="s">
        <v>115</v>
      </c>
    </row>
    <row r="9" spans="1:29" ht="13.5" customHeight="1" x14ac:dyDescent="0.25">
      <c r="A9" s="136" t="s">
        <v>13</v>
      </c>
      <c r="B9" s="137">
        <v>10.04461615997374</v>
      </c>
      <c r="C9" s="137"/>
      <c r="D9" s="136">
        <v>5</v>
      </c>
      <c r="E9" s="18">
        <v>12</v>
      </c>
      <c r="F9" s="18">
        <v>11</v>
      </c>
      <c r="G9" s="35"/>
      <c r="H9" s="11">
        <v>11</v>
      </c>
      <c r="I9" s="124">
        <f t="shared" si="0"/>
        <v>34</v>
      </c>
      <c r="J9" s="124">
        <f>SUM(I9/10)</f>
        <v>3.4</v>
      </c>
      <c r="K9" s="18"/>
      <c r="L9" s="18"/>
      <c r="M9" s="136" t="s">
        <v>15</v>
      </c>
      <c r="N9" s="145">
        <v>6</v>
      </c>
      <c r="O9" s="18"/>
      <c r="P9" s="18"/>
      <c r="Q9" s="18"/>
      <c r="R9" s="18"/>
      <c r="S9" s="18"/>
      <c r="T9" s="18"/>
      <c r="U9" s="18"/>
      <c r="V9" s="10"/>
      <c r="W9" s="9"/>
      <c r="X9" s="9"/>
      <c r="Y9" s="9"/>
      <c r="Z9" s="10"/>
      <c r="AA9" s="9"/>
      <c r="AB9" s="56">
        <v>34</v>
      </c>
      <c r="AC9" s="57" t="s">
        <v>116</v>
      </c>
    </row>
    <row r="10" spans="1:29" x14ac:dyDescent="0.25">
      <c r="A10" s="136" t="s">
        <v>14</v>
      </c>
      <c r="B10" s="137">
        <v>9.3649001654702797</v>
      </c>
      <c r="C10" s="137"/>
      <c r="D10" s="136">
        <v>6</v>
      </c>
      <c r="E10" s="18">
        <v>6</v>
      </c>
      <c r="F10" s="18">
        <v>12</v>
      </c>
      <c r="G10" s="35"/>
      <c r="H10" s="11">
        <v>8</v>
      </c>
      <c r="I10" s="124">
        <f t="shared" si="0"/>
        <v>26</v>
      </c>
      <c r="J10" s="124">
        <f>SUM(I10/3)</f>
        <v>8.6666666666666661</v>
      </c>
      <c r="K10" s="18"/>
      <c r="L10" s="18"/>
      <c r="M10" s="136" t="s">
        <v>12</v>
      </c>
      <c r="N10" s="145">
        <v>6.25</v>
      </c>
      <c r="O10" s="18"/>
      <c r="P10" s="18"/>
      <c r="Q10" s="18"/>
      <c r="R10" s="18"/>
      <c r="S10" s="18"/>
      <c r="T10" s="18"/>
      <c r="U10" s="18"/>
      <c r="V10" s="10"/>
      <c r="W10" s="9"/>
      <c r="X10" s="9"/>
      <c r="Y10" s="9"/>
      <c r="Z10" s="10"/>
      <c r="AA10" s="9"/>
      <c r="AB10" s="56">
        <v>38</v>
      </c>
      <c r="AC10" s="57" t="s">
        <v>117</v>
      </c>
    </row>
    <row r="11" spans="1:29" x14ac:dyDescent="0.25">
      <c r="A11" s="136" t="s">
        <v>15</v>
      </c>
      <c r="B11" s="137">
        <v>8.4173852135649998</v>
      </c>
      <c r="C11" s="137"/>
      <c r="D11" s="136">
        <v>7</v>
      </c>
      <c r="E11" s="14">
        <v>8</v>
      </c>
      <c r="F11" s="18">
        <v>3</v>
      </c>
      <c r="G11" s="35"/>
      <c r="H11" s="11">
        <v>7</v>
      </c>
      <c r="I11" s="124">
        <f t="shared" si="0"/>
        <v>18</v>
      </c>
      <c r="J11" s="124">
        <f>SUM(I11/3)</f>
        <v>6</v>
      </c>
      <c r="K11" s="18"/>
      <c r="L11" s="18"/>
      <c r="M11" s="136" t="s">
        <v>11</v>
      </c>
      <c r="N11" s="145">
        <v>7</v>
      </c>
      <c r="O11" s="18"/>
      <c r="P11" s="18"/>
      <c r="Q11" s="18"/>
      <c r="R11" s="18"/>
      <c r="S11" s="18"/>
      <c r="T11" s="18"/>
      <c r="U11" s="18"/>
      <c r="V11" s="10"/>
      <c r="W11" s="9"/>
      <c r="X11" s="9"/>
      <c r="Y11" s="9"/>
      <c r="Z11" s="10"/>
      <c r="AA11" s="9"/>
      <c r="AB11" s="56">
        <v>43</v>
      </c>
      <c r="AC11" s="57" t="s">
        <v>118</v>
      </c>
    </row>
    <row r="12" spans="1:29" x14ac:dyDescent="0.25">
      <c r="A12" s="136" t="s">
        <v>16</v>
      </c>
      <c r="B12" s="137">
        <v>8.1166751998236517</v>
      </c>
      <c r="C12" s="137"/>
      <c r="D12" s="136">
        <v>8</v>
      </c>
      <c r="E12" s="11">
        <v>10</v>
      </c>
      <c r="F12" s="18">
        <v>16</v>
      </c>
      <c r="G12" s="36">
        <v>3</v>
      </c>
      <c r="H12" s="11">
        <v>4</v>
      </c>
      <c r="I12" s="124">
        <f t="shared" si="0"/>
        <v>33</v>
      </c>
      <c r="J12" s="124">
        <f>SUM(I12/4)</f>
        <v>8.25</v>
      </c>
      <c r="K12" s="18"/>
      <c r="L12" s="18"/>
      <c r="M12" s="136" t="s">
        <v>16</v>
      </c>
      <c r="N12" s="145">
        <v>8.25</v>
      </c>
      <c r="O12" s="18"/>
      <c r="P12" s="18"/>
      <c r="Q12" s="18"/>
      <c r="R12" s="18"/>
      <c r="S12" s="18"/>
      <c r="T12" s="18"/>
      <c r="U12" s="18"/>
      <c r="V12" s="10"/>
      <c r="W12" s="9"/>
      <c r="X12" s="9"/>
      <c r="Y12" s="9"/>
      <c r="Z12" s="10"/>
      <c r="AA12" s="9"/>
      <c r="AB12" s="56">
        <v>45</v>
      </c>
      <c r="AC12" s="57" t="s">
        <v>119</v>
      </c>
    </row>
    <row r="13" spans="1:29" x14ac:dyDescent="0.25">
      <c r="A13" s="136" t="s">
        <v>17</v>
      </c>
      <c r="B13" s="137">
        <v>7.5739771476065263</v>
      </c>
      <c r="C13" s="137"/>
      <c r="D13" s="136">
        <v>9</v>
      </c>
      <c r="E13" s="18">
        <v>4</v>
      </c>
      <c r="F13" s="18">
        <v>15</v>
      </c>
      <c r="G13" s="35"/>
      <c r="H13" s="11">
        <v>6</v>
      </c>
      <c r="I13" s="124">
        <f t="shared" si="0"/>
        <v>25</v>
      </c>
      <c r="J13" s="124">
        <f>SUM(I13/3)</f>
        <v>8.3333333333333339</v>
      </c>
      <c r="K13" s="18"/>
      <c r="L13" s="18"/>
      <c r="M13" s="136" t="s">
        <v>17</v>
      </c>
      <c r="N13" s="145">
        <v>8.3333333333333339</v>
      </c>
      <c r="O13" s="18"/>
      <c r="P13" s="18"/>
      <c r="Q13" s="18"/>
      <c r="R13" s="18"/>
      <c r="S13" s="18"/>
      <c r="T13" s="18"/>
      <c r="U13" s="18"/>
      <c r="V13" s="10"/>
      <c r="W13" s="9"/>
      <c r="X13" s="9"/>
      <c r="Y13" s="9"/>
      <c r="Z13" s="10"/>
      <c r="AA13" s="9"/>
      <c r="AB13" s="9"/>
      <c r="AC13" s="9"/>
    </row>
    <row r="14" spans="1:29" x14ac:dyDescent="0.25">
      <c r="A14" s="136" t="s">
        <v>18</v>
      </c>
      <c r="B14" s="137">
        <v>6.4173852135649998</v>
      </c>
      <c r="C14" s="137"/>
      <c r="D14" s="136">
        <v>10</v>
      </c>
      <c r="E14" s="12">
        <v>37</v>
      </c>
      <c r="F14" s="18">
        <v>5</v>
      </c>
      <c r="G14" s="34">
        <v>1</v>
      </c>
      <c r="H14" s="12">
        <v>81</v>
      </c>
      <c r="I14" s="124">
        <f t="shared" si="0"/>
        <v>124</v>
      </c>
      <c r="J14" s="124">
        <f>SUM(I14/4)</f>
        <v>31</v>
      </c>
      <c r="K14" s="18"/>
      <c r="L14" s="18"/>
      <c r="M14" s="136" t="s">
        <v>14</v>
      </c>
      <c r="N14" s="145">
        <v>8.6666666666666661</v>
      </c>
      <c r="O14" s="18"/>
      <c r="P14" s="18"/>
      <c r="Q14" s="18"/>
      <c r="R14" s="18"/>
      <c r="S14" s="18"/>
      <c r="T14" s="18"/>
      <c r="U14" s="18"/>
      <c r="V14" s="10"/>
      <c r="W14" s="9"/>
      <c r="X14" s="9"/>
      <c r="Y14" s="9"/>
      <c r="Z14" s="10"/>
      <c r="AA14" s="9"/>
      <c r="AB14" s="9"/>
      <c r="AC14" s="9"/>
    </row>
    <row r="15" spans="1:29" x14ac:dyDescent="0.25">
      <c r="A15" s="136" t="s">
        <v>19</v>
      </c>
      <c r="B15" s="137">
        <v>6.0383792328028871</v>
      </c>
      <c r="C15" s="137"/>
      <c r="D15" s="136">
        <v>11</v>
      </c>
      <c r="E15" s="18">
        <v>3</v>
      </c>
      <c r="F15" s="12">
        <v>55</v>
      </c>
      <c r="G15" s="35"/>
      <c r="H15" s="16">
        <v>46</v>
      </c>
      <c r="I15" s="124">
        <f t="shared" si="0"/>
        <v>104</v>
      </c>
      <c r="J15" s="124">
        <f>SUM(I15/10)</f>
        <v>10.4</v>
      </c>
      <c r="K15" s="18"/>
      <c r="L15" s="18"/>
      <c r="M15" s="141" t="s">
        <v>554</v>
      </c>
      <c r="N15" s="145">
        <v>10</v>
      </c>
      <c r="O15" s="18"/>
      <c r="P15" s="18"/>
      <c r="Q15" s="18"/>
      <c r="R15" s="18"/>
      <c r="S15" s="18"/>
      <c r="T15" s="18"/>
      <c r="U15" s="18"/>
      <c r="V15" s="10"/>
      <c r="W15" s="9"/>
      <c r="X15" s="9"/>
      <c r="Y15" s="9"/>
      <c r="Z15" s="10"/>
      <c r="AA15" s="9"/>
      <c r="AB15" s="9"/>
      <c r="AC15" s="9"/>
    </row>
    <row r="16" spans="1:29" x14ac:dyDescent="0.25">
      <c r="A16" s="136" t="s">
        <v>20</v>
      </c>
      <c r="B16" s="137">
        <v>3.9138351448582567</v>
      </c>
      <c r="C16" s="137"/>
      <c r="D16" s="136">
        <v>12</v>
      </c>
      <c r="E16" s="12">
        <v>57</v>
      </c>
      <c r="F16" s="12">
        <v>25</v>
      </c>
      <c r="G16" s="35"/>
      <c r="H16" s="13"/>
      <c r="I16" s="124">
        <f t="shared" si="0"/>
        <v>82</v>
      </c>
      <c r="J16" s="124">
        <f>SUM(I16/2)</f>
        <v>41</v>
      </c>
      <c r="K16" s="18"/>
      <c r="L16" s="18"/>
      <c r="M16" s="136" t="s">
        <v>19</v>
      </c>
      <c r="N16" s="145">
        <v>10.4</v>
      </c>
      <c r="O16" s="18"/>
      <c r="P16" s="18"/>
      <c r="Q16" s="18"/>
      <c r="R16" s="18"/>
      <c r="S16" s="18"/>
      <c r="T16" s="18"/>
      <c r="U16" s="18"/>
      <c r="V16" s="10"/>
      <c r="W16" s="9"/>
      <c r="X16" s="9"/>
      <c r="Y16" s="9"/>
      <c r="Z16" s="10"/>
      <c r="AA16" s="9"/>
      <c r="AB16" s="9"/>
      <c r="AC16" s="9"/>
    </row>
    <row r="17" spans="1:29" x14ac:dyDescent="0.25">
      <c r="A17" s="136" t="s">
        <v>21</v>
      </c>
      <c r="B17" s="137">
        <v>3.8551131695926841</v>
      </c>
      <c r="C17" s="137"/>
      <c r="D17" s="136">
        <v>13</v>
      </c>
      <c r="E17" s="12">
        <v>32</v>
      </c>
      <c r="F17" s="18">
        <v>1</v>
      </c>
      <c r="G17" s="35"/>
      <c r="H17" s="11">
        <v>5</v>
      </c>
      <c r="I17" s="124">
        <f t="shared" si="0"/>
        <v>38</v>
      </c>
      <c r="J17" s="124">
        <f>SUM(I17/3)</f>
        <v>12.666666666666666</v>
      </c>
      <c r="K17" s="18"/>
      <c r="L17" s="18"/>
      <c r="M17" s="136" t="s">
        <v>21</v>
      </c>
      <c r="N17" s="145">
        <v>12.666666666666666</v>
      </c>
      <c r="O17" s="18"/>
      <c r="P17" s="18"/>
      <c r="Q17" s="18"/>
      <c r="R17" s="18"/>
      <c r="S17" s="18"/>
      <c r="T17" s="18"/>
      <c r="U17" s="18"/>
      <c r="V17" s="10"/>
      <c r="W17" s="9"/>
      <c r="X17" s="9"/>
      <c r="Y17" s="9"/>
      <c r="Z17" s="10"/>
      <c r="AA17" s="9"/>
      <c r="AB17" s="9"/>
      <c r="AC17" s="9"/>
    </row>
    <row r="18" spans="1:29" x14ac:dyDescent="0.25">
      <c r="A18" s="136" t="s">
        <v>22</v>
      </c>
      <c r="B18" s="137">
        <v>3.3649001654702797</v>
      </c>
      <c r="C18" s="137"/>
      <c r="D18" s="136">
        <v>14</v>
      </c>
      <c r="E18" s="11">
        <v>13</v>
      </c>
      <c r="F18" s="14">
        <v>23</v>
      </c>
      <c r="G18" s="34">
        <v>5</v>
      </c>
      <c r="H18" s="11">
        <v>9</v>
      </c>
      <c r="I18" s="124">
        <f t="shared" si="0"/>
        <v>50</v>
      </c>
      <c r="J18" s="124">
        <f>SUM(I18/11)</f>
        <v>4.5454545454545459</v>
      </c>
      <c r="K18" s="18"/>
      <c r="L18" s="18"/>
      <c r="M18" s="136" t="s">
        <v>551</v>
      </c>
      <c r="N18" s="145">
        <v>14.8</v>
      </c>
      <c r="O18" s="18"/>
      <c r="P18" s="18"/>
      <c r="Q18" s="18"/>
      <c r="R18" s="18"/>
      <c r="S18" s="18"/>
      <c r="T18" s="18"/>
      <c r="U18" s="18"/>
      <c r="V18" s="10"/>
      <c r="W18" s="9"/>
      <c r="X18" s="9"/>
      <c r="Y18" s="9"/>
      <c r="Z18" s="9"/>
      <c r="AA18" s="9"/>
      <c r="AB18" s="9"/>
      <c r="AC18" s="9"/>
    </row>
    <row r="19" spans="1:29" x14ac:dyDescent="0.25">
      <c r="A19" s="136" t="s">
        <v>23</v>
      </c>
      <c r="B19" s="137">
        <v>3.0250421682185493</v>
      </c>
      <c r="C19" s="137"/>
      <c r="D19" s="136">
        <v>15</v>
      </c>
      <c r="E19" s="18">
        <v>17</v>
      </c>
      <c r="F19" s="18">
        <v>14</v>
      </c>
      <c r="G19" s="35"/>
      <c r="H19" s="17">
        <v>25</v>
      </c>
      <c r="I19" s="124">
        <f t="shared" si="0"/>
        <v>56</v>
      </c>
      <c r="J19" s="124">
        <f>SUM(I19/3)</f>
        <v>18.666666666666668</v>
      </c>
      <c r="K19" s="18"/>
      <c r="L19" s="18"/>
      <c r="M19" s="141" t="s">
        <v>113</v>
      </c>
      <c r="N19" s="143">
        <v>18.428571428571427</v>
      </c>
      <c r="O19" s="18"/>
      <c r="P19" s="18"/>
      <c r="Q19" s="18"/>
      <c r="R19" s="18"/>
      <c r="S19" s="18"/>
      <c r="T19" s="18"/>
      <c r="U19" s="18"/>
      <c r="V19" s="10"/>
      <c r="W19" s="9"/>
      <c r="X19" s="9"/>
      <c r="Y19" s="9"/>
      <c r="Z19" s="9"/>
      <c r="AA19" s="9"/>
      <c r="AB19" s="9"/>
      <c r="AC19" s="9"/>
    </row>
    <row r="20" spans="1:29" x14ac:dyDescent="0.25">
      <c r="A20" s="136" t="s">
        <v>24</v>
      </c>
      <c r="B20" s="137">
        <v>2.835539177837493</v>
      </c>
      <c r="C20" s="137"/>
      <c r="D20" s="136">
        <v>16</v>
      </c>
      <c r="E20" s="13"/>
      <c r="F20" s="13"/>
      <c r="G20" s="37">
        <v>39</v>
      </c>
      <c r="H20" s="16">
        <v>74</v>
      </c>
      <c r="I20" s="124">
        <f t="shared" si="0"/>
        <v>113</v>
      </c>
      <c r="J20" s="124">
        <f>SUM(I20/2)</f>
        <v>56.5</v>
      </c>
      <c r="K20" s="18"/>
      <c r="L20" s="18"/>
      <c r="M20" s="136" t="s">
        <v>23</v>
      </c>
      <c r="N20" s="145">
        <v>18.666666666666668</v>
      </c>
      <c r="O20" s="18"/>
      <c r="P20" s="18"/>
      <c r="Q20" s="18"/>
      <c r="R20" s="18"/>
      <c r="S20" s="18"/>
      <c r="T20" s="18"/>
      <c r="U20" s="18"/>
      <c r="V20" s="10"/>
      <c r="W20" s="9"/>
      <c r="X20" s="9"/>
      <c r="Y20" s="9"/>
      <c r="Z20" s="9"/>
      <c r="AA20" s="9"/>
      <c r="AB20" s="9"/>
      <c r="AC20" s="9"/>
    </row>
    <row r="21" spans="1:29" x14ac:dyDescent="0.25">
      <c r="A21" s="136" t="s">
        <v>25</v>
      </c>
      <c r="B21" s="137">
        <v>2.1033381352393121</v>
      </c>
      <c r="C21" s="137"/>
      <c r="D21" s="136">
        <v>17</v>
      </c>
      <c r="E21" s="12">
        <v>34</v>
      </c>
      <c r="F21" s="18">
        <v>18</v>
      </c>
      <c r="G21" s="35"/>
      <c r="H21" s="13"/>
      <c r="I21" s="124">
        <f t="shared" si="0"/>
        <v>52</v>
      </c>
      <c r="J21" s="124">
        <f>SUM(I21/2)</f>
        <v>26</v>
      </c>
      <c r="K21" s="18"/>
      <c r="L21" s="18"/>
      <c r="M21" s="141" t="s">
        <v>118</v>
      </c>
      <c r="N21" s="143">
        <v>21</v>
      </c>
      <c r="O21" s="18"/>
      <c r="P21" s="18"/>
      <c r="Q21" s="18"/>
      <c r="R21" s="18"/>
      <c r="S21" s="18"/>
      <c r="T21" s="18"/>
      <c r="U21" s="18"/>
      <c r="V21" s="10"/>
      <c r="W21" s="9"/>
      <c r="X21" s="9"/>
      <c r="Y21" s="9"/>
      <c r="Z21" s="9"/>
      <c r="AA21" s="9"/>
      <c r="AB21" s="9"/>
      <c r="AC21" s="9"/>
    </row>
    <row r="22" spans="1:29" x14ac:dyDescent="0.25">
      <c r="A22" s="136" t="s">
        <v>26</v>
      </c>
      <c r="B22" s="137">
        <v>2.1033381352393121</v>
      </c>
      <c r="C22" s="137"/>
      <c r="D22" s="136">
        <v>18</v>
      </c>
      <c r="E22" s="18">
        <v>15</v>
      </c>
      <c r="F22" s="12">
        <v>39</v>
      </c>
      <c r="G22" s="34">
        <v>12</v>
      </c>
      <c r="H22" s="1">
        <v>22</v>
      </c>
      <c r="I22" s="124">
        <f t="shared" si="0"/>
        <v>88</v>
      </c>
      <c r="J22" s="124">
        <f>SUM(I22/4)</f>
        <v>22</v>
      </c>
      <c r="K22" s="18"/>
      <c r="L22" s="18"/>
      <c r="M22" s="136" t="s">
        <v>41</v>
      </c>
      <c r="N22" s="145">
        <v>21.5</v>
      </c>
      <c r="O22" s="18"/>
      <c r="P22" s="18"/>
      <c r="Q22" s="18"/>
      <c r="R22" s="18"/>
      <c r="S22" s="18"/>
      <c r="T22" s="18"/>
      <c r="U22" s="18"/>
      <c r="V22" s="10"/>
      <c r="W22" s="9"/>
      <c r="X22" s="9"/>
      <c r="Y22" s="9"/>
      <c r="Z22" s="9"/>
      <c r="AA22" s="9"/>
      <c r="AB22" s="9"/>
      <c r="AC22" s="9"/>
    </row>
    <row r="23" spans="1:29" x14ac:dyDescent="0.25">
      <c r="A23" s="136" t="s">
        <v>27</v>
      </c>
      <c r="B23" s="137">
        <v>1.8159651860823018</v>
      </c>
      <c r="C23" s="137"/>
      <c r="D23" s="136">
        <v>19</v>
      </c>
      <c r="E23" s="12">
        <v>22</v>
      </c>
      <c r="F23" s="18">
        <v>8</v>
      </c>
      <c r="G23" s="35"/>
      <c r="H23" s="1">
        <v>40</v>
      </c>
      <c r="I23" s="124">
        <f t="shared" si="0"/>
        <v>70</v>
      </c>
      <c r="J23" s="124">
        <f>SUM(I23/3)</f>
        <v>23.333333333333332</v>
      </c>
      <c r="K23" s="18"/>
      <c r="L23" s="18"/>
      <c r="M23" s="136" t="s">
        <v>107</v>
      </c>
      <c r="N23" s="145">
        <v>21.75</v>
      </c>
      <c r="O23" s="18"/>
      <c r="P23" s="18"/>
      <c r="Q23" s="18"/>
      <c r="R23" s="18"/>
      <c r="S23" s="18"/>
      <c r="T23" s="18"/>
      <c r="U23" s="18"/>
      <c r="V23" s="10"/>
      <c r="W23" s="9"/>
      <c r="X23" s="9"/>
      <c r="Y23" s="9"/>
      <c r="Z23" s="9"/>
      <c r="AA23" s="9"/>
      <c r="AB23" s="9"/>
      <c r="AC23" s="9"/>
    </row>
    <row r="24" spans="1:29" x14ac:dyDescent="0.25">
      <c r="A24" s="136" t="s">
        <v>28</v>
      </c>
      <c r="B24" s="137">
        <v>1.7243321544772003</v>
      </c>
      <c r="C24" s="137"/>
      <c r="D24" s="136">
        <v>20</v>
      </c>
      <c r="E24" s="12">
        <v>35</v>
      </c>
      <c r="F24" s="18">
        <v>27</v>
      </c>
      <c r="G24" s="35"/>
      <c r="H24" s="1">
        <v>135</v>
      </c>
      <c r="I24" s="124">
        <f t="shared" si="0"/>
        <v>197</v>
      </c>
      <c r="J24" s="124">
        <f>SUM(I24/3)</f>
        <v>65.666666666666671</v>
      </c>
      <c r="K24" s="18"/>
      <c r="L24" s="18"/>
      <c r="M24" s="136" t="s">
        <v>26</v>
      </c>
      <c r="N24" s="145">
        <v>22</v>
      </c>
      <c r="O24" s="18"/>
      <c r="P24" s="18"/>
      <c r="Q24" s="18"/>
      <c r="R24" s="18"/>
      <c r="S24" s="18"/>
      <c r="T24" s="18"/>
      <c r="U24" s="18"/>
      <c r="V24" s="10"/>
      <c r="W24" s="9"/>
      <c r="X24" s="9"/>
      <c r="Y24" s="9"/>
      <c r="Z24" s="9"/>
      <c r="AA24" s="9"/>
      <c r="AB24" s="9"/>
      <c r="AC24" s="9"/>
    </row>
    <row r="25" spans="1:29" x14ac:dyDescent="0.25">
      <c r="A25" s="136" t="s">
        <v>29</v>
      </c>
      <c r="B25" s="137">
        <v>1.593551139361717</v>
      </c>
      <c r="C25" s="137"/>
      <c r="D25" s="136">
        <v>21</v>
      </c>
      <c r="E25" s="14">
        <v>18</v>
      </c>
      <c r="F25" s="13"/>
      <c r="G25" s="35"/>
      <c r="H25" s="12">
        <v>43</v>
      </c>
      <c r="I25" s="124">
        <f t="shared" si="0"/>
        <v>61</v>
      </c>
      <c r="J25" s="124">
        <f>SUM(I25/2)</f>
        <v>30.5</v>
      </c>
      <c r="K25" s="18"/>
      <c r="L25" s="18"/>
      <c r="M25" s="136" t="s">
        <v>27</v>
      </c>
      <c r="N25" s="145">
        <v>23.333333333333332</v>
      </c>
      <c r="O25" s="18"/>
      <c r="P25" s="18"/>
      <c r="Q25" s="18"/>
      <c r="R25" s="18"/>
      <c r="S25" s="18"/>
      <c r="T25" s="18"/>
      <c r="U25" s="18"/>
      <c r="V25" s="10"/>
      <c r="W25" s="9"/>
      <c r="X25" s="9"/>
      <c r="Y25" s="9"/>
      <c r="Z25" s="9"/>
      <c r="AA25" s="9"/>
      <c r="AB25" s="9"/>
      <c r="AC25" s="9"/>
    </row>
    <row r="26" spans="1:29" x14ac:dyDescent="0.25">
      <c r="A26" s="136" t="s">
        <v>30</v>
      </c>
      <c r="B26" s="137">
        <v>1.1558231833340322</v>
      </c>
      <c r="C26" s="137"/>
      <c r="D26" s="136">
        <v>22</v>
      </c>
      <c r="E26" s="12">
        <v>54</v>
      </c>
      <c r="F26" s="12">
        <v>49</v>
      </c>
      <c r="G26" s="37">
        <v>35</v>
      </c>
      <c r="H26" s="16">
        <v>80</v>
      </c>
      <c r="I26" s="124">
        <f t="shared" si="0"/>
        <v>218</v>
      </c>
      <c r="J26" s="124">
        <f>SUM(I26/4)</f>
        <v>54.5</v>
      </c>
      <c r="K26" s="18"/>
      <c r="L26" s="18"/>
      <c r="M26" s="136" t="s">
        <v>61</v>
      </c>
      <c r="N26" s="145">
        <v>23.5</v>
      </c>
      <c r="O26" s="18"/>
      <c r="P26" s="18"/>
      <c r="Q26" s="18"/>
      <c r="R26" s="18"/>
      <c r="S26" s="18"/>
      <c r="T26" s="18"/>
      <c r="U26" s="18"/>
      <c r="V26" s="10"/>
      <c r="W26" s="9"/>
      <c r="X26" s="9"/>
      <c r="Y26" s="9"/>
      <c r="Z26" s="9"/>
      <c r="AA26" s="9"/>
      <c r="AB26" s="9"/>
      <c r="AC26" s="9"/>
    </row>
    <row r="27" spans="1:29" x14ac:dyDescent="0.25">
      <c r="A27" s="136" t="s">
        <v>31</v>
      </c>
      <c r="B27" s="137">
        <v>1.1033381352393123</v>
      </c>
      <c r="C27" s="137"/>
      <c r="D27" s="136">
        <v>23</v>
      </c>
      <c r="E27" s="12">
        <v>23</v>
      </c>
      <c r="F27" s="18">
        <v>14</v>
      </c>
      <c r="G27" s="35"/>
      <c r="H27" s="14">
        <v>39</v>
      </c>
      <c r="I27" s="124">
        <f t="shared" si="0"/>
        <v>76</v>
      </c>
      <c r="J27" s="124">
        <f>SUM(I27/3)</f>
        <v>25.333333333333332</v>
      </c>
      <c r="K27" s="18"/>
      <c r="L27" s="18"/>
      <c r="M27" s="136" t="s">
        <v>70</v>
      </c>
      <c r="N27" s="145">
        <v>23.5</v>
      </c>
      <c r="O27" s="18"/>
      <c r="P27" s="18"/>
      <c r="Q27" s="18"/>
      <c r="R27" s="18"/>
      <c r="S27" s="18"/>
      <c r="T27" s="18"/>
      <c r="U27" s="18"/>
      <c r="V27" s="10"/>
      <c r="W27" s="9"/>
      <c r="X27" s="9"/>
      <c r="Y27" s="9"/>
      <c r="Z27" s="9"/>
      <c r="AA27" s="9"/>
      <c r="AB27" s="9"/>
      <c r="AC27" s="9"/>
    </row>
    <row r="28" spans="1:29" x14ac:dyDescent="0.25">
      <c r="A28" s="136" t="s">
        <v>32</v>
      </c>
      <c r="B28" s="137">
        <v>0.76348013798758219</v>
      </c>
      <c r="C28" s="137"/>
      <c r="D28" s="136">
        <v>24</v>
      </c>
      <c r="E28" s="12">
        <v>49</v>
      </c>
      <c r="F28" s="18">
        <v>22</v>
      </c>
      <c r="G28" s="34">
        <v>18</v>
      </c>
      <c r="H28" s="1">
        <v>49</v>
      </c>
      <c r="I28" s="124">
        <f t="shared" si="0"/>
        <v>138</v>
      </c>
      <c r="J28" s="124">
        <f>SUM(I28/4)</f>
        <v>34.5</v>
      </c>
      <c r="K28" s="18"/>
      <c r="L28" s="18"/>
      <c r="M28" s="136" t="s">
        <v>83</v>
      </c>
      <c r="N28" s="145">
        <v>23.5</v>
      </c>
      <c r="O28" s="18"/>
      <c r="P28" s="18"/>
      <c r="Q28" s="18"/>
      <c r="R28" s="18"/>
      <c r="S28" s="18"/>
      <c r="T28" s="18"/>
      <c r="U28" s="18"/>
      <c r="V28" s="10"/>
      <c r="W28" s="9"/>
      <c r="X28" s="9"/>
      <c r="Y28" s="9"/>
      <c r="Z28" s="9"/>
      <c r="AA28" s="9"/>
      <c r="AB28" s="9"/>
      <c r="AC28" s="9"/>
    </row>
    <row r="29" spans="1:29" x14ac:dyDescent="0.25">
      <c r="A29" s="136" t="s">
        <v>33</v>
      </c>
      <c r="B29" s="137">
        <v>0.4431961324910425</v>
      </c>
      <c r="C29" s="137"/>
      <c r="D29" s="136">
        <v>25</v>
      </c>
      <c r="E29" s="12">
        <v>45</v>
      </c>
      <c r="F29" s="13"/>
      <c r="G29" s="38">
        <v>17</v>
      </c>
      <c r="H29" s="17">
        <v>37</v>
      </c>
      <c r="I29" s="124">
        <f t="shared" si="0"/>
        <v>99</v>
      </c>
      <c r="J29" s="124">
        <f>SUM(I29/3)</f>
        <v>33</v>
      </c>
      <c r="K29" s="18"/>
      <c r="L29" s="18"/>
      <c r="M29" s="136" t="s">
        <v>31</v>
      </c>
      <c r="N29" s="145">
        <v>25.333333333333332</v>
      </c>
      <c r="O29" s="18"/>
      <c r="P29" s="18"/>
      <c r="Q29" s="18"/>
      <c r="R29" s="18"/>
      <c r="S29" s="18"/>
      <c r="T29" s="18"/>
      <c r="U29" s="18"/>
      <c r="V29" s="10"/>
      <c r="W29" s="9"/>
      <c r="X29" s="9"/>
      <c r="Y29" s="9"/>
      <c r="Z29" s="9"/>
      <c r="AA29" s="9"/>
      <c r="AB29" s="9"/>
      <c r="AC29" s="9"/>
    </row>
    <row r="30" spans="1:29" x14ac:dyDescent="0.25">
      <c r="A30" s="136" t="s">
        <v>284</v>
      </c>
      <c r="B30" s="137">
        <v>0.4236221407358518</v>
      </c>
      <c r="C30" s="137"/>
      <c r="D30" s="136">
        <v>26</v>
      </c>
      <c r="E30" s="12">
        <v>50</v>
      </c>
      <c r="F30" s="18">
        <v>24</v>
      </c>
      <c r="G30" s="35"/>
      <c r="H30" s="12">
        <v>127</v>
      </c>
      <c r="I30" s="124">
        <f t="shared" si="0"/>
        <v>201</v>
      </c>
      <c r="J30" s="124">
        <f>SUM(I30/3)</f>
        <v>67</v>
      </c>
      <c r="K30" s="18"/>
      <c r="L30" s="18"/>
      <c r="M30" s="136" t="s">
        <v>71</v>
      </c>
      <c r="N30" s="145">
        <v>25.5</v>
      </c>
      <c r="O30" s="18"/>
      <c r="P30" s="18"/>
      <c r="Q30" s="18"/>
      <c r="R30" s="18"/>
      <c r="S30" s="18"/>
      <c r="T30" s="18"/>
      <c r="U30" s="18"/>
      <c r="V30" s="10"/>
      <c r="W30" s="9"/>
      <c r="X30" s="9"/>
      <c r="Y30" s="9"/>
      <c r="Z30" s="9"/>
      <c r="AA30" s="9"/>
      <c r="AB30" s="9"/>
      <c r="AC30" s="9"/>
    </row>
    <row r="31" spans="1:29" x14ac:dyDescent="0.25">
      <c r="A31" s="136" t="s">
        <v>35</v>
      </c>
      <c r="B31" s="137">
        <v>0.4040481489806611</v>
      </c>
      <c r="C31" s="137"/>
      <c r="D31" s="136">
        <v>27</v>
      </c>
      <c r="E31" s="13"/>
      <c r="F31" s="13"/>
      <c r="G31" s="35"/>
      <c r="H31" s="16">
        <v>79</v>
      </c>
      <c r="I31" s="124">
        <f t="shared" si="0"/>
        <v>79</v>
      </c>
      <c r="J31" s="124">
        <f>SUM(I31)</f>
        <v>79</v>
      </c>
      <c r="K31" s="18"/>
      <c r="L31" s="18"/>
      <c r="M31" s="136" t="s">
        <v>25</v>
      </c>
      <c r="N31" s="145">
        <v>26</v>
      </c>
      <c r="O31" s="18"/>
      <c r="P31" s="18"/>
      <c r="Q31" s="18"/>
      <c r="R31" s="18"/>
      <c r="S31" s="18"/>
      <c r="T31" s="18"/>
      <c r="U31" s="18"/>
      <c r="V31" s="10"/>
      <c r="W31" s="9"/>
      <c r="X31" s="9"/>
      <c r="Y31" s="9"/>
      <c r="Z31" s="9"/>
      <c r="AA31" s="9"/>
      <c r="AB31" s="9"/>
      <c r="AC31" s="9"/>
    </row>
    <row r="32" spans="1:29" x14ac:dyDescent="0.25">
      <c r="A32" s="136" t="s">
        <v>36</v>
      </c>
      <c r="B32" s="137">
        <v>0.27326713386517754</v>
      </c>
      <c r="C32" s="137"/>
      <c r="D32" s="136">
        <v>28</v>
      </c>
      <c r="E32" s="12">
        <v>26</v>
      </c>
      <c r="F32" s="12">
        <v>36</v>
      </c>
      <c r="G32" s="35"/>
      <c r="H32" s="12">
        <v>123</v>
      </c>
      <c r="I32" s="124">
        <f t="shared" si="0"/>
        <v>185</v>
      </c>
      <c r="J32" s="124">
        <f>SUM(I32/3)</f>
        <v>61.666666666666664</v>
      </c>
      <c r="K32" s="18"/>
      <c r="L32" s="18"/>
      <c r="M32" s="136" t="s">
        <v>62</v>
      </c>
      <c r="N32" s="145">
        <v>26</v>
      </c>
      <c r="O32" s="18"/>
      <c r="P32" s="18"/>
      <c r="Q32" s="18"/>
      <c r="R32" s="18"/>
      <c r="S32" s="18"/>
      <c r="T32" s="18"/>
      <c r="U32" s="18"/>
      <c r="V32" s="10"/>
      <c r="W32" s="9"/>
      <c r="X32" s="9"/>
      <c r="Y32" s="9"/>
      <c r="Z32" s="9"/>
      <c r="AA32" s="9"/>
      <c r="AB32" s="9"/>
      <c r="AC32" s="9"/>
    </row>
    <row r="33" spans="1:29" x14ac:dyDescent="0.25">
      <c r="A33" s="136" t="s">
        <v>37</v>
      </c>
      <c r="B33" s="137">
        <v>0.27326713386517754</v>
      </c>
      <c r="C33" s="137"/>
      <c r="D33" s="136">
        <v>29</v>
      </c>
      <c r="E33" s="12">
        <v>28</v>
      </c>
      <c r="F33" s="12">
        <v>37</v>
      </c>
      <c r="G33" s="35"/>
      <c r="H33" s="11">
        <v>21</v>
      </c>
      <c r="I33" s="124">
        <f t="shared" si="0"/>
        <v>86</v>
      </c>
      <c r="J33" s="124">
        <f>SUM(I33/3)</f>
        <v>28.666666666666668</v>
      </c>
      <c r="K33" s="18"/>
      <c r="L33" s="18"/>
      <c r="M33" s="136" t="s">
        <v>96</v>
      </c>
      <c r="N33" s="145">
        <v>26</v>
      </c>
      <c r="O33" s="18"/>
      <c r="P33" s="18"/>
      <c r="Q33" s="18"/>
      <c r="R33" s="18"/>
      <c r="S33" s="18"/>
      <c r="T33" s="18"/>
      <c r="U33" s="18"/>
      <c r="V33" s="10"/>
      <c r="W33" s="9"/>
      <c r="X33" s="9"/>
      <c r="Y33" s="9"/>
      <c r="Z33" s="9"/>
      <c r="AA33" s="9"/>
      <c r="AB33" s="9"/>
      <c r="AC33" s="9"/>
    </row>
    <row r="34" spans="1:29" x14ac:dyDescent="0.25">
      <c r="A34" s="136" t="s">
        <v>38</v>
      </c>
      <c r="B34" s="137">
        <v>0.10333813523931235</v>
      </c>
      <c r="C34" s="137"/>
      <c r="D34" s="136">
        <v>30</v>
      </c>
      <c r="E34" s="13"/>
      <c r="F34" s="13"/>
      <c r="G34" s="35"/>
      <c r="H34" s="13"/>
      <c r="I34" s="124">
        <f t="shared" si="0"/>
        <v>0</v>
      </c>
      <c r="J34" s="124">
        <f>SUM(I34/3)</f>
        <v>0</v>
      </c>
      <c r="K34" s="18"/>
      <c r="L34" s="18"/>
      <c r="M34" s="136" t="s">
        <v>85</v>
      </c>
      <c r="N34" s="145">
        <v>27.5</v>
      </c>
      <c r="O34" s="18"/>
      <c r="P34" s="18"/>
      <c r="Q34" s="18"/>
      <c r="R34" s="18"/>
      <c r="S34" s="18"/>
      <c r="T34" s="18"/>
      <c r="U34" s="18"/>
      <c r="V34" s="10"/>
      <c r="W34" s="9"/>
      <c r="X34" s="9"/>
      <c r="Y34" s="9"/>
      <c r="Z34" s="9"/>
      <c r="AA34" s="9"/>
      <c r="AB34" s="9"/>
      <c r="AC34" s="9"/>
    </row>
    <row r="35" spans="1:29" x14ac:dyDescent="0.25">
      <c r="A35" s="136" t="s">
        <v>39</v>
      </c>
      <c r="B35" s="137">
        <v>0.10333813523931235</v>
      </c>
      <c r="C35" s="137"/>
      <c r="D35" s="136">
        <v>31</v>
      </c>
      <c r="E35" s="12">
        <v>27</v>
      </c>
      <c r="F35" s="13"/>
      <c r="G35" s="35"/>
      <c r="H35" s="16">
        <v>118</v>
      </c>
      <c r="I35" s="124">
        <f t="shared" si="0"/>
        <v>145</v>
      </c>
      <c r="J35" s="124">
        <f>SUM(I35/2)</f>
        <v>72.5</v>
      </c>
      <c r="K35" s="18"/>
      <c r="L35" s="18"/>
      <c r="M35" s="136" t="s">
        <v>76</v>
      </c>
      <c r="N35" s="145">
        <v>27.666666666666668</v>
      </c>
      <c r="O35" s="18"/>
      <c r="P35" s="18"/>
      <c r="Q35" s="18"/>
      <c r="R35" s="18"/>
      <c r="S35" s="18"/>
      <c r="T35" s="18"/>
      <c r="U35" s="18"/>
      <c r="V35" s="10"/>
      <c r="W35" s="9"/>
      <c r="X35" s="9"/>
      <c r="Y35" s="9"/>
      <c r="Z35" s="9"/>
      <c r="AA35" s="9"/>
      <c r="AB35" s="9"/>
      <c r="AC35" s="9"/>
    </row>
    <row r="36" spans="1:29" x14ac:dyDescent="0.25">
      <c r="A36" s="136" t="s">
        <v>40</v>
      </c>
      <c r="B36" s="137">
        <v>5.4681764633581764E-3</v>
      </c>
      <c r="C36" s="137"/>
      <c r="D36" s="138">
        <v>32</v>
      </c>
      <c r="E36" s="12">
        <v>28</v>
      </c>
      <c r="F36" s="12">
        <v>54</v>
      </c>
      <c r="G36" s="35"/>
      <c r="H36" s="16">
        <v>133</v>
      </c>
      <c r="I36" s="124">
        <f t="shared" si="0"/>
        <v>215</v>
      </c>
      <c r="J36" s="124">
        <f>SUM(I36/3)</f>
        <v>71.666666666666671</v>
      </c>
      <c r="K36" s="18"/>
      <c r="L36" s="18"/>
      <c r="M36" s="136" t="s">
        <v>37</v>
      </c>
      <c r="N36" s="145">
        <v>28.666666666666668</v>
      </c>
      <c r="O36" s="18"/>
      <c r="P36" s="18"/>
      <c r="Q36" s="18"/>
      <c r="R36" s="18"/>
      <c r="S36" s="18"/>
      <c r="T36" s="18"/>
      <c r="U36" s="18"/>
      <c r="V36" s="10"/>
      <c r="W36" s="9"/>
      <c r="X36" s="9"/>
      <c r="Y36" s="9"/>
      <c r="Z36" s="9"/>
      <c r="AA36" s="9"/>
      <c r="AB36" s="9"/>
      <c r="AC36" s="9"/>
    </row>
    <row r="37" spans="1:29" x14ac:dyDescent="0.25">
      <c r="A37" s="136" t="s">
        <v>41</v>
      </c>
      <c r="B37" s="137">
        <v>-6.6590863386553067E-2</v>
      </c>
      <c r="C37" s="137"/>
      <c r="D37" s="139">
        <v>33</v>
      </c>
      <c r="E37" s="13"/>
      <c r="F37" s="14">
        <v>20</v>
      </c>
      <c r="G37" s="35"/>
      <c r="H37" s="14">
        <v>23</v>
      </c>
      <c r="I37" s="124">
        <f t="shared" si="0"/>
        <v>43</v>
      </c>
      <c r="J37" s="124">
        <f>SUM(I37/2)</f>
        <v>21.5</v>
      </c>
      <c r="K37" s="18"/>
      <c r="L37" s="18"/>
      <c r="M37" s="136" t="s">
        <v>66</v>
      </c>
      <c r="N37" s="145">
        <v>28.666666666666668</v>
      </c>
      <c r="O37" s="18"/>
      <c r="P37" s="18"/>
      <c r="Q37" s="18"/>
      <c r="R37" s="18"/>
      <c r="S37" s="18"/>
      <c r="T37" s="18"/>
      <c r="U37" s="18"/>
      <c r="V37" s="10"/>
      <c r="W37" s="9"/>
      <c r="X37" s="9"/>
      <c r="Y37" s="9"/>
      <c r="Z37" s="9"/>
      <c r="AA37" s="9"/>
      <c r="AB37" s="9"/>
      <c r="AC37" s="9"/>
    </row>
    <row r="38" spans="1:29" x14ac:dyDescent="0.25">
      <c r="A38" s="136" t="s">
        <v>42</v>
      </c>
      <c r="B38" s="137">
        <v>-6.6590863386553067E-2</v>
      </c>
      <c r="C38" s="137"/>
      <c r="D38" s="139">
        <v>34</v>
      </c>
      <c r="E38" s="13"/>
      <c r="F38" s="13"/>
      <c r="G38" s="35"/>
      <c r="H38" s="13"/>
      <c r="I38" s="124">
        <f t="shared" si="0"/>
        <v>0</v>
      </c>
      <c r="J38" s="124">
        <f>SUM(I38)</f>
        <v>0</v>
      </c>
      <c r="K38" s="18"/>
      <c r="L38" s="18"/>
      <c r="M38" s="136" t="s">
        <v>75</v>
      </c>
      <c r="N38" s="145">
        <v>29.5</v>
      </c>
      <c r="O38" s="18"/>
      <c r="P38" s="18"/>
      <c r="Q38" s="18"/>
      <c r="R38" s="18"/>
      <c r="S38" s="18"/>
      <c r="T38" s="18"/>
      <c r="U38" s="18"/>
      <c r="V38" s="10"/>
      <c r="W38" s="9"/>
      <c r="X38" s="9"/>
      <c r="Y38" s="9"/>
      <c r="Z38" s="9"/>
      <c r="AA38" s="9"/>
      <c r="AB38" s="9"/>
      <c r="AC38" s="9"/>
    </row>
    <row r="39" spans="1:29" x14ac:dyDescent="0.25">
      <c r="A39" s="136" t="s">
        <v>43</v>
      </c>
      <c r="B39" s="137">
        <v>-0.10573884689693447</v>
      </c>
      <c r="C39" s="137"/>
      <c r="D39" s="139">
        <v>35</v>
      </c>
      <c r="E39" s="13"/>
      <c r="F39" s="13"/>
      <c r="G39" s="35"/>
      <c r="H39" s="13"/>
      <c r="I39" s="124">
        <f t="shared" si="0"/>
        <v>0</v>
      </c>
      <c r="J39" s="124">
        <f>SUM(I39)</f>
        <v>0</v>
      </c>
      <c r="K39" s="18"/>
      <c r="L39" s="18"/>
      <c r="M39" s="136" t="s">
        <v>29</v>
      </c>
      <c r="N39" s="145">
        <v>30.5</v>
      </c>
      <c r="O39" s="18"/>
      <c r="P39" s="18"/>
      <c r="Q39" s="18"/>
      <c r="R39" s="18"/>
      <c r="S39" s="18"/>
      <c r="T39" s="18"/>
      <c r="U39" s="18"/>
      <c r="V39" s="10"/>
      <c r="W39" s="9"/>
      <c r="X39" s="9"/>
      <c r="Y39" s="9"/>
      <c r="Z39" s="9"/>
      <c r="AA39" s="9"/>
      <c r="AB39" s="9"/>
      <c r="AC39" s="9"/>
    </row>
    <row r="40" spans="1:29" x14ac:dyDescent="0.25">
      <c r="A40" s="136" t="s">
        <v>45</v>
      </c>
      <c r="B40" s="137">
        <v>-0.15112375757816743</v>
      </c>
      <c r="C40" s="137"/>
      <c r="D40" s="139">
        <v>36</v>
      </c>
      <c r="E40" s="12">
        <v>53</v>
      </c>
      <c r="F40" s="12">
        <v>58</v>
      </c>
      <c r="G40" s="35"/>
      <c r="H40" s="17">
        <v>18</v>
      </c>
      <c r="I40" s="124">
        <f t="shared" si="0"/>
        <v>129</v>
      </c>
      <c r="J40" s="124">
        <f>SUM(I40/3)</f>
        <v>43</v>
      </c>
      <c r="K40" s="18"/>
      <c r="L40" s="18"/>
      <c r="M40" s="136" t="s">
        <v>18</v>
      </c>
      <c r="N40" s="145">
        <v>31</v>
      </c>
      <c r="O40" s="18"/>
      <c r="P40" s="18"/>
      <c r="Q40" s="18"/>
      <c r="R40" s="18"/>
      <c r="S40" s="18"/>
      <c r="T40" s="18"/>
      <c r="U40" s="18"/>
      <c r="V40" s="10"/>
      <c r="W40" s="9"/>
      <c r="X40" s="9"/>
      <c r="Y40" s="9"/>
      <c r="Z40" s="9"/>
      <c r="AA40" s="9"/>
      <c r="AB40" s="9"/>
      <c r="AC40" s="9"/>
    </row>
    <row r="41" spans="1:29" x14ac:dyDescent="0.25">
      <c r="A41" s="136" t="s">
        <v>44</v>
      </c>
      <c r="B41" s="137">
        <v>-0.16446082216250701</v>
      </c>
      <c r="C41" s="137"/>
      <c r="D41" s="139">
        <v>37</v>
      </c>
      <c r="E41" s="11">
        <v>19</v>
      </c>
      <c r="F41" s="18">
        <v>26</v>
      </c>
      <c r="G41" s="35"/>
      <c r="H41" s="12">
        <v>126</v>
      </c>
      <c r="I41" s="124">
        <f t="shared" si="0"/>
        <v>171</v>
      </c>
      <c r="J41" s="124">
        <f>SUM(I41/3)</f>
        <v>57</v>
      </c>
      <c r="K41" s="18"/>
      <c r="L41" s="18"/>
      <c r="M41" s="141" t="s">
        <v>114</v>
      </c>
      <c r="N41" s="143">
        <v>32</v>
      </c>
      <c r="O41" s="18"/>
      <c r="P41" s="18"/>
      <c r="Q41" s="18"/>
      <c r="R41" s="18"/>
      <c r="S41" s="18"/>
      <c r="T41" s="18"/>
      <c r="U41" s="18"/>
      <c r="V41" s="10"/>
      <c r="W41" s="9"/>
      <c r="X41" s="9"/>
      <c r="Y41" s="9"/>
      <c r="Z41" s="9"/>
      <c r="AA41" s="9"/>
      <c r="AB41" s="9"/>
      <c r="AC41" s="9"/>
    </row>
    <row r="42" spans="1:29" x14ac:dyDescent="0.25">
      <c r="A42" s="136" t="s">
        <v>46</v>
      </c>
      <c r="B42" s="137">
        <v>-0.3868748688830923</v>
      </c>
      <c r="C42" s="137"/>
      <c r="D42" s="139">
        <v>38</v>
      </c>
      <c r="E42" s="13"/>
      <c r="F42" s="13"/>
      <c r="G42" s="35"/>
      <c r="H42" s="16">
        <v>49</v>
      </c>
      <c r="I42" s="124">
        <f t="shared" si="0"/>
        <v>49</v>
      </c>
      <c r="J42" s="124">
        <f>SUM(I42)</f>
        <v>49</v>
      </c>
      <c r="K42" s="18"/>
      <c r="L42" s="18"/>
      <c r="M42" s="136" t="s">
        <v>33</v>
      </c>
      <c r="N42" s="145">
        <v>33</v>
      </c>
      <c r="O42" s="18"/>
      <c r="P42" s="18"/>
      <c r="Q42" s="18"/>
      <c r="R42" s="18"/>
      <c r="S42" s="18"/>
      <c r="T42" s="18"/>
      <c r="U42" s="18"/>
      <c r="V42" s="10"/>
      <c r="W42" s="9"/>
      <c r="X42" s="9"/>
      <c r="Y42" s="9"/>
      <c r="Z42" s="9"/>
      <c r="AA42" s="9"/>
      <c r="AB42" s="9"/>
      <c r="AC42" s="9"/>
    </row>
    <row r="43" spans="1:29" x14ac:dyDescent="0.25">
      <c r="A43" s="136" t="s">
        <v>47</v>
      </c>
      <c r="B43" s="137">
        <v>-0.3868748688830923</v>
      </c>
      <c r="C43" s="137"/>
      <c r="D43" s="139">
        <v>39</v>
      </c>
      <c r="E43" s="13"/>
      <c r="F43" s="13"/>
      <c r="G43" s="35"/>
      <c r="H43" s="16">
        <v>50</v>
      </c>
      <c r="I43" s="124">
        <f t="shared" si="0"/>
        <v>50</v>
      </c>
      <c r="J43" s="124">
        <f>SUM(I43)</f>
        <v>50</v>
      </c>
      <c r="K43" s="18"/>
      <c r="L43" s="18"/>
      <c r="M43" s="136" t="s">
        <v>87</v>
      </c>
      <c r="N43" s="145">
        <v>33</v>
      </c>
      <c r="O43" s="18"/>
      <c r="P43" s="18"/>
      <c r="Q43" s="18"/>
      <c r="R43" s="18"/>
      <c r="S43" s="18"/>
      <c r="T43" s="18"/>
      <c r="U43" s="18"/>
      <c r="V43" s="10"/>
      <c r="W43" s="9"/>
      <c r="X43" s="9"/>
      <c r="Y43" s="9"/>
      <c r="Z43" s="9"/>
      <c r="AA43" s="9"/>
      <c r="AB43" s="9"/>
      <c r="AC43" s="9"/>
    </row>
    <row r="44" spans="1:29" x14ac:dyDescent="0.25">
      <c r="A44" s="136" t="s">
        <v>48</v>
      </c>
      <c r="B44" s="137">
        <v>-0.3868748688830923</v>
      </c>
      <c r="C44" s="137"/>
      <c r="D44" s="139">
        <v>40</v>
      </c>
      <c r="E44" s="13"/>
      <c r="F44" s="13"/>
      <c r="G44" s="35"/>
      <c r="H44" s="13"/>
      <c r="I44" s="124">
        <f t="shared" si="0"/>
        <v>0</v>
      </c>
      <c r="J44" s="124">
        <f>SUM(I44)</f>
        <v>0</v>
      </c>
      <c r="K44" s="18"/>
      <c r="L44" s="18"/>
      <c r="M44" s="136" t="s">
        <v>52</v>
      </c>
      <c r="N44" s="145">
        <v>33.5</v>
      </c>
      <c r="O44" s="18"/>
      <c r="P44" s="18"/>
      <c r="Q44" s="18"/>
      <c r="R44" s="18"/>
      <c r="S44" s="18"/>
      <c r="T44" s="18"/>
      <c r="U44" s="18"/>
      <c r="V44" s="10"/>
      <c r="W44" s="9"/>
      <c r="X44" s="9"/>
      <c r="Y44" s="9"/>
      <c r="Z44" s="9"/>
      <c r="AA44" s="9"/>
      <c r="AB44" s="9"/>
      <c r="AC44" s="9"/>
    </row>
    <row r="45" spans="1:29" x14ac:dyDescent="0.25">
      <c r="A45" s="136" t="s">
        <v>544</v>
      </c>
      <c r="B45" s="137">
        <v>-0.3868748688830923</v>
      </c>
      <c r="C45" s="137"/>
      <c r="D45" s="139">
        <v>41</v>
      </c>
      <c r="E45" s="12">
        <v>36</v>
      </c>
      <c r="F45" s="12">
        <v>29</v>
      </c>
      <c r="G45" s="35"/>
      <c r="H45" s="16">
        <v>129</v>
      </c>
      <c r="I45" s="124">
        <f t="shared" si="0"/>
        <v>194</v>
      </c>
      <c r="J45" s="124">
        <f>SUM(I45/3)</f>
        <v>64.666666666666671</v>
      </c>
      <c r="K45" s="18"/>
      <c r="L45" s="18"/>
      <c r="M45" s="136" t="s">
        <v>67</v>
      </c>
      <c r="N45" s="145">
        <v>34</v>
      </c>
      <c r="O45" s="18"/>
      <c r="P45" s="18"/>
      <c r="Q45" s="18"/>
      <c r="R45" s="18"/>
      <c r="S45" s="18"/>
      <c r="T45" s="18"/>
      <c r="U45" s="18"/>
      <c r="V45" s="10"/>
      <c r="W45" s="9"/>
      <c r="X45" s="9"/>
      <c r="Y45" s="9"/>
      <c r="Z45" s="9"/>
      <c r="AA45" s="9"/>
      <c r="AB45" s="9"/>
      <c r="AC45" s="9"/>
    </row>
    <row r="46" spans="1:29" x14ac:dyDescent="0.25">
      <c r="A46" s="136" t="s">
        <v>50</v>
      </c>
      <c r="B46" s="137">
        <v>-0.3868748688830923</v>
      </c>
      <c r="C46" s="137"/>
      <c r="D46" s="139">
        <v>42</v>
      </c>
      <c r="E46" s="13"/>
      <c r="F46" s="13"/>
      <c r="G46" s="35"/>
      <c r="H46" s="16">
        <v>88</v>
      </c>
      <c r="I46" s="124">
        <f t="shared" si="0"/>
        <v>88</v>
      </c>
      <c r="J46" s="124">
        <f>SUM(I46)</f>
        <v>88</v>
      </c>
      <c r="K46" s="18"/>
      <c r="L46" s="18"/>
      <c r="M46" s="136" t="s">
        <v>126</v>
      </c>
      <c r="N46" s="143">
        <v>34</v>
      </c>
      <c r="O46" s="18"/>
      <c r="P46" s="18"/>
      <c r="Q46" s="18"/>
      <c r="R46" s="18"/>
      <c r="S46" s="18"/>
      <c r="T46" s="18"/>
      <c r="U46" s="18"/>
      <c r="V46" s="10"/>
      <c r="W46" s="9"/>
      <c r="X46" s="9"/>
      <c r="Y46" s="9"/>
      <c r="Z46" s="9"/>
      <c r="AA46" s="9"/>
      <c r="AB46" s="9"/>
      <c r="AC46" s="9"/>
    </row>
    <row r="47" spans="1:29" x14ac:dyDescent="0.25">
      <c r="A47" s="136" t="s">
        <v>51</v>
      </c>
      <c r="B47" s="137">
        <v>-0.3868748688830923</v>
      </c>
      <c r="C47" s="137"/>
      <c r="D47" s="139">
        <v>43</v>
      </c>
      <c r="E47" s="12">
        <v>39</v>
      </c>
      <c r="F47" s="16">
        <v>30</v>
      </c>
      <c r="G47" s="35"/>
      <c r="H47" s="16">
        <v>109</v>
      </c>
      <c r="I47" s="124">
        <f t="shared" si="0"/>
        <v>178</v>
      </c>
      <c r="J47" s="124">
        <f>SUM(I47/3)</f>
        <v>59.333333333333336</v>
      </c>
      <c r="K47" s="18"/>
      <c r="L47" s="18"/>
      <c r="M47" s="136" t="s">
        <v>32</v>
      </c>
      <c r="N47" s="145">
        <v>34.5</v>
      </c>
      <c r="O47" s="18"/>
      <c r="P47" s="18"/>
      <c r="Q47" s="18"/>
      <c r="R47" s="18"/>
      <c r="S47" s="18"/>
      <c r="T47" s="18"/>
      <c r="U47" s="18"/>
      <c r="V47" s="10"/>
      <c r="W47" s="9"/>
      <c r="X47" s="9"/>
      <c r="Y47" s="9"/>
      <c r="Z47" s="9"/>
      <c r="AA47" s="9"/>
      <c r="AB47" s="9"/>
      <c r="AC47" s="9"/>
    </row>
    <row r="48" spans="1:29" x14ac:dyDescent="0.25">
      <c r="A48" s="136" t="s">
        <v>52</v>
      </c>
      <c r="B48" s="137">
        <v>-0.3868748688830923</v>
      </c>
      <c r="C48" s="137"/>
      <c r="D48" s="139">
        <v>44</v>
      </c>
      <c r="E48" s="13"/>
      <c r="F48" s="18">
        <v>31</v>
      </c>
      <c r="G48" s="35"/>
      <c r="H48" s="17">
        <v>36</v>
      </c>
      <c r="I48" s="124">
        <f t="shared" si="0"/>
        <v>67</v>
      </c>
      <c r="J48" s="124">
        <f>SUM(I48/2)</f>
        <v>33.5</v>
      </c>
      <c r="K48" s="18"/>
      <c r="L48" s="18"/>
      <c r="M48" s="136" t="s">
        <v>100</v>
      </c>
      <c r="N48" s="145">
        <v>38</v>
      </c>
      <c r="O48" s="18"/>
      <c r="P48" s="18"/>
      <c r="Q48" s="18"/>
      <c r="R48" s="18"/>
      <c r="S48" s="18"/>
      <c r="T48" s="18"/>
      <c r="U48" s="18"/>
      <c r="V48" s="10"/>
      <c r="W48" s="9"/>
      <c r="X48" s="9"/>
      <c r="Y48" s="9"/>
      <c r="Z48" s="9"/>
      <c r="AA48" s="9"/>
      <c r="AB48" s="9"/>
      <c r="AC48" s="9"/>
    </row>
    <row r="49" spans="1:29" x14ac:dyDescent="0.25">
      <c r="A49" s="136" t="s">
        <v>53</v>
      </c>
      <c r="B49" s="137">
        <v>-0.3868748688830923</v>
      </c>
      <c r="C49" s="137"/>
      <c r="D49" s="139">
        <v>45</v>
      </c>
      <c r="E49" s="13"/>
      <c r="F49" s="13"/>
      <c r="G49" s="35"/>
      <c r="H49" s="16">
        <v>56</v>
      </c>
      <c r="I49" s="124">
        <f t="shared" si="0"/>
        <v>56</v>
      </c>
      <c r="J49" s="124">
        <f>SUM(I49)</f>
        <v>56</v>
      </c>
      <c r="K49" s="18"/>
      <c r="L49" s="18"/>
      <c r="M49" s="141" t="s">
        <v>117</v>
      </c>
      <c r="N49" s="143">
        <v>38</v>
      </c>
      <c r="O49" s="18"/>
      <c r="P49" s="18"/>
      <c r="Q49" s="18"/>
      <c r="R49" s="18"/>
      <c r="S49" s="18"/>
      <c r="T49" s="18"/>
      <c r="U49" s="18"/>
      <c r="V49" s="10"/>
      <c r="W49" s="9"/>
      <c r="X49" s="9"/>
      <c r="Y49" s="9"/>
      <c r="Z49" s="9"/>
      <c r="AA49" s="9"/>
      <c r="AB49" s="9"/>
      <c r="AC49" s="9"/>
    </row>
    <row r="50" spans="1:29" x14ac:dyDescent="0.25">
      <c r="A50" s="136" t="s">
        <v>54</v>
      </c>
      <c r="B50" s="137">
        <v>-0.3868748688830923</v>
      </c>
      <c r="C50" s="137"/>
      <c r="D50" s="139">
        <v>46</v>
      </c>
      <c r="E50" s="12">
        <v>43</v>
      </c>
      <c r="F50" s="18"/>
      <c r="G50" s="34"/>
      <c r="H50" s="12">
        <v>58</v>
      </c>
      <c r="I50" s="124">
        <f t="shared" si="0"/>
        <v>101</v>
      </c>
      <c r="J50" s="124">
        <f>SUM(I50/2)</f>
        <v>50.5</v>
      </c>
      <c r="K50" s="18"/>
      <c r="L50" s="18"/>
      <c r="M50" s="136" t="s">
        <v>89</v>
      </c>
      <c r="N50" s="145">
        <v>40.333333333333336</v>
      </c>
      <c r="O50" s="18"/>
      <c r="P50" s="18"/>
      <c r="Q50" s="18"/>
      <c r="R50" s="18"/>
      <c r="S50" s="18"/>
      <c r="T50" s="18"/>
      <c r="U50" s="18"/>
      <c r="V50" s="10"/>
      <c r="W50" s="9"/>
      <c r="X50" s="9"/>
      <c r="Y50" s="9"/>
      <c r="Z50" s="9"/>
      <c r="AA50" s="9"/>
      <c r="AB50" s="9"/>
      <c r="AC50" s="9"/>
    </row>
    <row r="51" spans="1:29" x14ac:dyDescent="0.25">
      <c r="A51" s="136" t="s">
        <v>55</v>
      </c>
      <c r="B51" s="137">
        <v>-0.3868748688830923</v>
      </c>
      <c r="C51" s="137"/>
      <c r="D51" s="139">
        <v>47</v>
      </c>
      <c r="E51" s="12">
        <v>44</v>
      </c>
      <c r="F51" s="12">
        <v>33</v>
      </c>
      <c r="G51" s="34"/>
      <c r="H51" s="12">
        <v>59</v>
      </c>
      <c r="I51" s="124">
        <f t="shared" si="0"/>
        <v>136</v>
      </c>
      <c r="J51" s="124">
        <f>SUM(I51/3)</f>
        <v>45.333333333333336</v>
      </c>
      <c r="K51" s="18"/>
      <c r="L51" s="18"/>
      <c r="M51" s="136" t="s">
        <v>123</v>
      </c>
      <c r="N51" s="145">
        <v>40.333333333333336</v>
      </c>
      <c r="O51" s="18"/>
      <c r="P51" s="18"/>
      <c r="Q51" s="18"/>
      <c r="R51" s="18"/>
      <c r="S51" s="18"/>
      <c r="T51" s="18"/>
      <c r="U51" s="18"/>
      <c r="V51" s="10"/>
      <c r="W51" s="9"/>
      <c r="X51" s="9"/>
      <c r="Y51" s="9"/>
      <c r="Z51" s="9"/>
      <c r="AA51" s="9"/>
      <c r="AB51" s="9"/>
      <c r="AC51" s="9"/>
    </row>
    <row r="52" spans="1:29" x14ac:dyDescent="0.25">
      <c r="A52" s="136" t="s">
        <v>56</v>
      </c>
      <c r="B52" s="137">
        <v>-0.406448860638283</v>
      </c>
      <c r="C52" s="137"/>
      <c r="D52" s="139">
        <v>48</v>
      </c>
      <c r="E52" s="18"/>
      <c r="F52" s="18"/>
      <c r="G52" s="34"/>
      <c r="H52" s="11"/>
      <c r="I52" s="124">
        <f t="shared" si="0"/>
        <v>0</v>
      </c>
      <c r="J52" s="124">
        <f>SUM(I52)</f>
        <v>0</v>
      </c>
      <c r="K52" s="18"/>
      <c r="L52" s="18"/>
      <c r="M52" s="136" t="s">
        <v>20</v>
      </c>
      <c r="N52" s="145">
        <v>41</v>
      </c>
      <c r="O52" s="18"/>
      <c r="P52" s="18"/>
      <c r="Q52" s="18"/>
      <c r="R52" s="18"/>
      <c r="S52" s="18"/>
      <c r="T52" s="18"/>
      <c r="U52" s="18"/>
      <c r="V52" s="10"/>
      <c r="W52" s="9"/>
      <c r="X52" s="9"/>
      <c r="Y52" s="9"/>
      <c r="Z52" s="9"/>
      <c r="AA52" s="9"/>
      <c r="AB52" s="9"/>
      <c r="AC52" s="9"/>
    </row>
    <row r="53" spans="1:29" x14ac:dyDescent="0.25">
      <c r="A53" s="136" t="s">
        <v>57</v>
      </c>
      <c r="B53" s="137">
        <v>-0.406448860638283</v>
      </c>
      <c r="C53" s="137"/>
      <c r="D53" s="139">
        <v>49</v>
      </c>
      <c r="E53" s="18"/>
      <c r="F53" s="12">
        <v>44</v>
      </c>
      <c r="G53" s="34"/>
      <c r="H53" s="12">
        <v>143</v>
      </c>
      <c r="I53" s="124">
        <f t="shared" si="0"/>
        <v>187</v>
      </c>
      <c r="J53" s="124">
        <f>SUM(I53/2)</f>
        <v>93.5</v>
      </c>
      <c r="K53" s="18"/>
      <c r="L53" s="18"/>
      <c r="M53" s="136" t="s">
        <v>65</v>
      </c>
      <c r="N53" s="145">
        <v>41</v>
      </c>
      <c r="O53" s="18"/>
      <c r="P53" s="18"/>
      <c r="Q53" s="18"/>
      <c r="R53" s="18"/>
      <c r="S53" s="18"/>
      <c r="T53" s="18"/>
      <c r="U53" s="18"/>
      <c r="V53" s="10"/>
      <c r="W53" s="9"/>
      <c r="X53" s="9"/>
      <c r="Y53" s="9"/>
      <c r="Z53" s="9"/>
      <c r="AA53" s="9"/>
      <c r="AB53" s="9"/>
      <c r="AC53" s="9"/>
    </row>
    <row r="54" spans="1:29" x14ac:dyDescent="0.25">
      <c r="A54" s="136" t="s">
        <v>58</v>
      </c>
      <c r="B54" s="137">
        <v>-0.5568038675089575</v>
      </c>
      <c r="C54" s="137"/>
      <c r="D54" s="139">
        <v>50</v>
      </c>
      <c r="E54" s="18"/>
      <c r="F54" s="18"/>
      <c r="G54" s="34"/>
      <c r="H54" s="11"/>
      <c r="I54" s="124">
        <f t="shared" si="0"/>
        <v>0</v>
      </c>
      <c r="J54" s="124">
        <f>SUM(I54)</f>
        <v>0</v>
      </c>
      <c r="K54" s="18"/>
      <c r="L54" s="18"/>
      <c r="M54" s="136" t="s">
        <v>90</v>
      </c>
      <c r="N54" s="145">
        <v>42</v>
      </c>
      <c r="O54" s="18"/>
      <c r="P54" s="18"/>
      <c r="Q54" s="18"/>
      <c r="R54" s="18"/>
      <c r="S54" s="18"/>
      <c r="T54" s="18"/>
      <c r="U54" s="18"/>
      <c r="V54" s="10"/>
      <c r="W54" s="9"/>
      <c r="X54" s="9"/>
      <c r="Y54" s="9"/>
      <c r="Z54" s="9"/>
      <c r="AA54" s="9"/>
      <c r="AB54" s="9"/>
      <c r="AC54" s="9"/>
    </row>
    <row r="55" spans="1:29" x14ac:dyDescent="0.25">
      <c r="A55" s="136" t="s">
        <v>59</v>
      </c>
      <c r="B55" s="137">
        <v>-0.5568038675089575</v>
      </c>
      <c r="C55" s="137"/>
      <c r="D55" s="139">
        <v>51</v>
      </c>
      <c r="E55" s="18"/>
      <c r="F55" s="18"/>
      <c r="G55" s="34"/>
      <c r="H55" s="12">
        <v>121</v>
      </c>
      <c r="I55" s="124">
        <f t="shared" si="0"/>
        <v>121</v>
      </c>
      <c r="J55" s="124">
        <f>SUM(I55)</f>
        <v>121</v>
      </c>
      <c r="K55" s="18"/>
      <c r="L55" s="18"/>
      <c r="M55" s="136" t="s">
        <v>45</v>
      </c>
      <c r="N55" s="145">
        <v>43</v>
      </c>
      <c r="O55" s="18"/>
      <c r="P55" s="18"/>
      <c r="Q55" s="18"/>
      <c r="R55" s="18"/>
      <c r="S55" s="18"/>
      <c r="T55" s="18"/>
      <c r="U55" s="18"/>
      <c r="V55" s="10"/>
      <c r="W55" s="9"/>
      <c r="X55" s="9"/>
      <c r="Y55" s="9"/>
      <c r="Z55" s="9"/>
      <c r="AA55" s="9"/>
      <c r="AB55" s="9"/>
      <c r="AC55" s="9"/>
    </row>
    <row r="56" spans="1:29" x14ac:dyDescent="0.25">
      <c r="A56" s="136" t="s">
        <v>60</v>
      </c>
      <c r="B56" s="137">
        <v>-0.5568038675089575</v>
      </c>
      <c r="C56" s="137"/>
      <c r="D56" s="139">
        <v>52</v>
      </c>
      <c r="E56" s="18"/>
      <c r="F56" s="18"/>
      <c r="G56" s="34"/>
      <c r="H56" s="11"/>
      <c r="I56" s="124">
        <f t="shared" si="0"/>
        <v>0</v>
      </c>
      <c r="J56" s="124">
        <f>SUM(I56/7)</f>
        <v>0</v>
      </c>
      <c r="K56" s="18"/>
      <c r="L56" s="18"/>
      <c r="M56" s="136" t="s">
        <v>124</v>
      </c>
      <c r="N56" s="145">
        <v>43</v>
      </c>
      <c r="O56" s="18"/>
      <c r="P56" s="18"/>
      <c r="Q56" s="18"/>
      <c r="R56" s="18"/>
      <c r="S56" s="18"/>
      <c r="T56" s="18"/>
      <c r="U56" s="18"/>
      <c r="V56" s="10"/>
      <c r="W56" s="9"/>
      <c r="X56" s="9"/>
      <c r="Y56" s="9"/>
      <c r="Z56" s="9"/>
      <c r="AA56" s="9"/>
      <c r="AB56" s="9"/>
      <c r="AC56" s="9"/>
    </row>
    <row r="57" spans="1:29" x14ac:dyDescent="0.25">
      <c r="A57" s="136" t="s">
        <v>61</v>
      </c>
      <c r="B57" s="137">
        <v>-0.5568038675089575</v>
      </c>
      <c r="C57" s="137"/>
      <c r="D57" s="139">
        <v>53</v>
      </c>
      <c r="E57" s="18"/>
      <c r="F57" s="18"/>
      <c r="G57" s="34">
        <v>16</v>
      </c>
      <c r="H57" s="11">
        <v>31</v>
      </c>
      <c r="I57" s="124">
        <f t="shared" si="0"/>
        <v>47</v>
      </c>
      <c r="J57" s="124">
        <f>SUM(I57/2)</f>
        <v>23.5</v>
      </c>
      <c r="K57" s="18"/>
      <c r="L57" s="18"/>
      <c r="M57" s="136" t="s">
        <v>81</v>
      </c>
      <c r="N57" s="145">
        <v>44</v>
      </c>
      <c r="O57" s="18"/>
      <c r="P57" s="18"/>
      <c r="Q57" s="18"/>
      <c r="R57" s="18"/>
      <c r="S57" s="18"/>
      <c r="T57" s="18"/>
      <c r="U57" s="18"/>
      <c r="V57" s="10"/>
      <c r="W57" s="9"/>
      <c r="X57" s="9"/>
      <c r="Y57" s="9"/>
      <c r="Z57" s="9"/>
      <c r="AA57" s="9"/>
      <c r="AB57" s="9"/>
      <c r="AC57" s="9"/>
    </row>
    <row r="58" spans="1:29" x14ac:dyDescent="0.25">
      <c r="A58" s="136" t="s">
        <v>62</v>
      </c>
      <c r="B58" s="137">
        <v>-0.5568038675089575</v>
      </c>
      <c r="C58" s="137"/>
      <c r="D58" s="139">
        <v>54</v>
      </c>
      <c r="E58" s="18"/>
      <c r="F58" s="18">
        <v>17</v>
      </c>
      <c r="G58" s="34"/>
      <c r="H58" s="11">
        <v>35</v>
      </c>
      <c r="I58" s="124">
        <f t="shared" si="0"/>
        <v>52</v>
      </c>
      <c r="J58" s="124">
        <f>SUM(I58/2)</f>
        <v>26</v>
      </c>
      <c r="K58" s="18"/>
      <c r="L58" s="18"/>
      <c r="M58" s="136" t="s">
        <v>55</v>
      </c>
      <c r="N58" s="145">
        <v>45.333333333333336</v>
      </c>
      <c r="O58" s="18"/>
      <c r="P58" s="18"/>
      <c r="Q58" s="18"/>
      <c r="R58" s="18"/>
      <c r="S58" s="18"/>
      <c r="T58" s="18"/>
      <c r="U58" s="18"/>
      <c r="V58" s="10"/>
      <c r="W58" s="9"/>
      <c r="X58" s="9"/>
      <c r="Y58" s="9"/>
      <c r="Z58" s="9"/>
      <c r="AA58" s="9"/>
      <c r="AB58" s="9"/>
      <c r="AC58" s="9"/>
    </row>
    <row r="59" spans="1:29" x14ac:dyDescent="0.25">
      <c r="A59" s="136" t="s">
        <v>63</v>
      </c>
      <c r="B59" s="137">
        <v>-0.5568038675089575</v>
      </c>
      <c r="C59" s="137"/>
      <c r="D59" s="139">
        <v>55</v>
      </c>
      <c r="E59" s="18"/>
      <c r="F59" s="18"/>
      <c r="G59" s="34"/>
      <c r="H59" s="12">
        <v>112</v>
      </c>
      <c r="I59" s="124">
        <f t="shared" si="0"/>
        <v>112</v>
      </c>
      <c r="J59" s="124">
        <f>SUM(I59)</f>
        <v>112</v>
      </c>
      <c r="K59" s="18"/>
      <c r="L59" s="18"/>
      <c r="M59" s="136" t="s">
        <v>125</v>
      </c>
      <c r="N59" s="145">
        <v>48</v>
      </c>
      <c r="O59" s="18"/>
      <c r="P59" s="18"/>
      <c r="Q59" s="18"/>
      <c r="R59" s="18"/>
      <c r="S59" s="18"/>
      <c r="T59" s="18"/>
      <c r="U59" s="18"/>
      <c r="V59" s="10"/>
      <c r="W59" s="9"/>
      <c r="X59" s="9"/>
      <c r="Y59" s="9"/>
      <c r="Z59" s="9"/>
      <c r="AA59" s="9"/>
      <c r="AB59" s="9"/>
      <c r="AC59" s="9"/>
    </row>
    <row r="60" spans="1:29" x14ac:dyDescent="0.25">
      <c r="A60" s="136" t="s">
        <v>64</v>
      </c>
      <c r="B60" s="137">
        <v>-0.5568038675089575</v>
      </c>
      <c r="C60" s="137"/>
      <c r="D60" s="139">
        <v>56</v>
      </c>
      <c r="E60" s="18"/>
      <c r="F60" s="18"/>
      <c r="G60" s="34"/>
      <c r="H60" s="11"/>
      <c r="I60" s="124">
        <f t="shared" si="0"/>
        <v>0</v>
      </c>
      <c r="J60" s="124">
        <f>SUM(I60/6)</f>
        <v>0</v>
      </c>
      <c r="K60" s="18"/>
      <c r="L60" s="18"/>
      <c r="M60" s="136" t="s">
        <v>46</v>
      </c>
      <c r="N60" s="145">
        <v>49</v>
      </c>
      <c r="O60" s="18"/>
      <c r="P60" s="18"/>
      <c r="Q60" s="18"/>
      <c r="R60" s="18"/>
      <c r="S60" s="18"/>
      <c r="T60" s="18"/>
      <c r="U60" s="18"/>
      <c r="V60" s="9"/>
      <c r="W60" s="9"/>
      <c r="X60" s="9"/>
      <c r="Y60" s="9"/>
      <c r="Z60" s="9"/>
    </row>
    <row r="61" spans="1:29" x14ac:dyDescent="0.25">
      <c r="A61" s="136" t="s">
        <v>65</v>
      </c>
      <c r="B61" s="137">
        <v>-0.5568038675089575</v>
      </c>
      <c r="C61" s="137"/>
      <c r="D61" s="139">
        <v>57</v>
      </c>
      <c r="E61" s="12">
        <v>41</v>
      </c>
      <c r="F61" s="18"/>
      <c r="G61" s="34"/>
      <c r="H61" s="11"/>
      <c r="I61" s="124">
        <f t="shared" si="0"/>
        <v>41</v>
      </c>
      <c r="J61" s="124">
        <f>SUM(I61)</f>
        <v>41</v>
      </c>
      <c r="K61" s="18"/>
      <c r="L61" s="18"/>
      <c r="M61" s="136" t="s">
        <v>47</v>
      </c>
      <c r="N61" s="145">
        <v>50</v>
      </c>
      <c r="O61" s="18"/>
      <c r="P61" s="18"/>
      <c r="Q61" s="18"/>
      <c r="R61" s="18"/>
      <c r="S61" s="18"/>
      <c r="T61" s="18"/>
      <c r="U61" s="18"/>
      <c r="V61" s="9"/>
      <c r="W61" s="9"/>
      <c r="X61" s="9"/>
      <c r="Y61" s="9"/>
      <c r="Z61" s="9"/>
    </row>
    <row r="62" spans="1:29" x14ac:dyDescent="0.25">
      <c r="A62" s="136" t="s">
        <v>66</v>
      </c>
      <c r="B62" s="137">
        <v>-0.5763778592641482</v>
      </c>
      <c r="C62" s="137"/>
      <c r="D62" s="139">
        <v>58</v>
      </c>
      <c r="E62" s="18">
        <v>24</v>
      </c>
      <c r="F62" s="12">
        <v>47</v>
      </c>
      <c r="G62" s="34"/>
      <c r="H62" s="11">
        <v>15</v>
      </c>
      <c r="I62" s="124">
        <f t="shared" si="0"/>
        <v>86</v>
      </c>
      <c r="J62" s="124">
        <f>SUM(I62/3)</f>
        <v>28.666666666666668</v>
      </c>
      <c r="K62" s="18"/>
      <c r="L62" s="18"/>
      <c r="M62" s="136" t="s">
        <v>54</v>
      </c>
      <c r="N62" s="145">
        <v>50.5</v>
      </c>
      <c r="O62" s="18"/>
      <c r="P62" s="18"/>
      <c r="Q62" s="18"/>
      <c r="R62" s="18"/>
      <c r="S62" s="18"/>
      <c r="T62" s="18"/>
      <c r="U62" s="18"/>
      <c r="V62" s="9"/>
      <c r="W62" s="9"/>
      <c r="X62" s="9"/>
      <c r="Y62" s="9"/>
      <c r="Z62" s="9"/>
    </row>
    <row r="63" spans="1:29" x14ac:dyDescent="0.25">
      <c r="A63" s="136" t="s">
        <v>67</v>
      </c>
      <c r="B63" s="137">
        <v>-0.72673286613482246</v>
      </c>
      <c r="C63" s="137"/>
      <c r="D63" s="139">
        <v>59</v>
      </c>
      <c r="E63" s="18"/>
      <c r="F63" s="18"/>
      <c r="G63" s="34"/>
      <c r="H63" s="11">
        <v>34</v>
      </c>
      <c r="I63" s="124">
        <f t="shared" si="0"/>
        <v>34</v>
      </c>
      <c r="J63" s="124">
        <f>SUM(I63)</f>
        <v>34</v>
      </c>
      <c r="K63" s="18"/>
      <c r="L63" s="18"/>
      <c r="M63" s="136" t="s">
        <v>93</v>
      </c>
      <c r="N63" s="145">
        <v>51</v>
      </c>
      <c r="O63" s="18"/>
      <c r="P63" s="18"/>
      <c r="Q63" s="18"/>
      <c r="R63" s="18"/>
      <c r="S63" s="18"/>
      <c r="T63" s="18"/>
      <c r="U63" s="18"/>
      <c r="V63" s="9"/>
      <c r="W63" s="9"/>
      <c r="X63" s="9"/>
      <c r="Y63" s="9"/>
      <c r="Z63" s="9"/>
    </row>
    <row r="64" spans="1:29" x14ac:dyDescent="0.25">
      <c r="A64" s="136" t="s">
        <v>68</v>
      </c>
      <c r="B64" s="137">
        <v>-0.72673286613482246</v>
      </c>
      <c r="C64" s="137"/>
      <c r="D64" s="139">
        <v>60</v>
      </c>
      <c r="E64" s="18"/>
      <c r="F64" s="18"/>
      <c r="G64" s="34"/>
      <c r="H64" s="12">
        <v>134</v>
      </c>
      <c r="I64" s="124">
        <f t="shared" si="0"/>
        <v>134</v>
      </c>
      <c r="J64" s="124">
        <f>SUM(I64)</f>
        <v>134</v>
      </c>
      <c r="K64" s="18"/>
      <c r="L64" s="18"/>
      <c r="M64" s="141" t="s">
        <v>119</v>
      </c>
      <c r="N64" s="143">
        <v>52</v>
      </c>
      <c r="O64" s="18"/>
      <c r="P64" s="18"/>
      <c r="Q64" s="18"/>
      <c r="R64" s="18"/>
      <c r="S64" s="18"/>
      <c r="T64" s="18"/>
      <c r="U64" s="18"/>
      <c r="V64" s="9"/>
      <c r="W64" s="9"/>
      <c r="X64" s="9"/>
      <c r="Y64" s="9"/>
    </row>
    <row r="65" spans="1:25" x14ac:dyDescent="0.25">
      <c r="A65" s="136" t="s">
        <v>69</v>
      </c>
      <c r="B65" s="137">
        <v>-0.72673286613482246</v>
      </c>
      <c r="C65" s="137"/>
      <c r="D65" s="139">
        <v>61</v>
      </c>
      <c r="E65" s="18"/>
      <c r="F65" s="18"/>
      <c r="G65" s="34"/>
      <c r="H65" s="11"/>
      <c r="I65" s="124">
        <f t="shared" si="0"/>
        <v>0</v>
      </c>
      <c r="J65" s="124">
        <f>SUM(I65/6)</f>
        <v>0</v>
      </c>
      <c r="K65" s="18"/>
      <c r="L65" s="18"/>
      <c r="M65" s="136" t="s">
        <v>9</v>
      </c>
      <c r="N65" s="145">
        <v>53.5</v>
      </c>
      <c r="O65" s="18"/>
      <c r="P65" s="18"/>
      <c r="Q65" s="18"/>
      <c r="R65" s="18"/>
      <c r="S65" s="18"/>
      <c r="T65" s="18"/>
      <c r="U65" s="18"/>
      <c r="V65" s="9"/>
      <c r="W65" s="9"/>
      <c r="X65" s="9"/>
      <c r="Y65" s="9"/>
    </row>
    <row r="66" spans="1:25" x14ac:dyDescent="0.25">
      <c r="A66" s="136" t="s">
        <v>70</v>
      </c>
      <c r="B66" s="137">
        <v>-0.89666186476068765</v>
      </c>
      <c r="C66" s="137"/>
      <c r="D66" s="139">
        <v>62</v>
      </c>
      <c r="E66" s="18"/>
      <c r="F66" s="18">
        <v>9</v>
      </c>
      <c r="G66" s="34"/>
      <c r="H66" s="11">
        <v>38</v>
      </c>
      <c r="I66" s="124">
        <f t="shared" si="0"/>
        <v>47</v>
      </c>
      <c r="J66" s="124">
        <f>SUM(I66/2)</f>
        <v>23.5</v>
      </c>
      <c r="K66" s="18"/>
      <c r="L66" s="18"/>
      <c r="M66" s="136" t="s">
        <v>30</v>
      </c>
      <c r="N66" s="145">
        <v>54.5</v>
      </c>
      <c r="O66" s="18"/>
      <c r="P66" s="18"/>
      <c r="Q66" s="18"/>
      <c r="R66" s="18"/>
      <c r="S66" s="18"/>
      <c r="T66" s="18"/>
      <c r="U66" s="18"/>
      <c r="V66" s="9"/>
      <c r="W66" s="9"/>
      <c r="X66" s="9"/>
      <c r="Y66" s="9"/>
    </row>
    <row r="67" spans="1:25" x14ac:dyDescent="0.25">
      <c r="A67" s="136" t="s">
        <v>71</v>
      </c>
      <c r="B67" s="137">
        <v>-0.89666186476068765</v>
      </c>
      <c r="C67" s="137"/>
      <c r="D67" s="139">
        <v>63</v>
      </c>
      <c r="E67" s="18">
        <v>14</v>
      </c>
      <c r="F67" s="18"/>
      <c r="G67" s="34"/>
      <c r="H67" s="11">
        <v>37</v>
      </c>
      <c r="I67" s="124">
        <f t="shared" si="0"/>
        <v>51</v>
      </c>
      <c r="J67" s="124">
        <f>SUM(I67/2)</f>
        <v>25.5</v>
      </c>
      <c r="K67" s="18"/>
      <c r="L67" s="18"/>
      <c r="M67" s="136" t="s">
        <v>99</v>
      </c>
      <c r="N67" s="145">
        <v>55.666666666666664</v>
      </c>
      <c r="O67" s="18"/>
      <c r="P67" s="18"/>
      <c r="Q67" s="18"/>
      <c r="R67" s="18"/>
      <c r="S67" s="18"/>
      <c r="T67" s="18"/>
      <c r="U67" s="18"/>
      <c r="V67" s="9"/>
      <c r="W67" s="9"/>
      <c r="X67" s="9"/>
      <c r="Y67" s="9"/>
    </row>
    <row r="68" spans="1:25" x14ac:dyDescent="0.25">
      <c r="A68" s="136" t="s">
        <v>72</v>
      </c>
      <c r="B68" s="137">
        <v>-0.89666186476068765</v>
      </c>
      <c r="C68" s="137"/>
      <c r="D68" s="139">
        <v>64</v>
      </c>
      <c r="E68" s="18"/>
      <c r="F68" s="18"/>
      <c r="G68" s="34"/>
      <c r="H68" s="12">
        <v>72</v>
      </c>
      <c r="I68" s="124">
        <f t="shared" si="0"/>
        <v>72</v>
      </c>
      <c r="J68" s="124">
        <f>SUM(I68)</f>
        <v>72</v>
      </c>
      <c r="K68" s="18"/>
      <c r="L68" s="18"/>
      <c r="M68" s="136" t="s">
        <v>53</v>
      </c>
      <c r="N68" s="145">
        <v>56</v>
      </c>
      <c r="O68" s="18"/>
      <c r="P68" s="18"/>
      <c r="Q68" s="18"/>
      <c r="R68" s="18"/>
      <c r="S68" s="18"/>
      <c r="T68" s="18"/>
      <c r="U68" s="18"/>
      <c r="V68" s="9"/>
      <c r="W68" s="9"/>
      <c r="X68" s="9"/>
      <c r="Y68" s="9"/>
    </row>
    <row r="69" spans="1:25" x14ac:dyDescent="0.25">
      <c r="A69" s="136" t="s">
        <v>73</v>
      </c>
      <c r="B69" s="137">
        <v>-0.89666186476068765</v>
      </c>
      <c r="C69" s="137"/>
      <c r="D69" s="139">
        <v>65</v>
      </c>
      <c r="E69" s="18"/>
      <c r="F69" s="18"/>
      <c r="G69" s="34"/>
      <c r="H69" s="12">
        <v>121</v>
      </c>
      <c r="I69" s="124">
        <f t="shared" si="0"/>
        <v>121</v>
      </c>
      <c r="J69" s="124">
        <f t="shared" ref="J69:J70" si="1">SUM(I69)</f>
        <v>121</v>
      </c>
      <c r="K69" s="18"/>
      <c r="L69" s="18"/>
      <c r="M69" s="136" t="s">
        <v>80</v>
      </c>
      <c r="N69" s="145">
        <v>56</v>
      </c>
      <c r="O69" s="18"/>
      <c r="P69" s="18"/>
      <c r="Q69" s="18"/>
      <c r="R69" s="18"/>
      <c r="S69" s="18"/>
      <c r="T69" s="18"/>
      <c r="U69" s="18"/>
      <c r="V69" s="9"/>
      <c r="W69" s="9"/>
      <c r="X69" s="9"/>
      <c r="Y69" s="9"/>
    </row>
    <row r="70" spans="1:25" s="21" customFormat="1" x14ac:dyDescent="0.25">
      <c r="A70" s="136" t="s">
        <v>74</v>
      </c>
      <c r="B70" s="137">
        <v>-0.89666186476068765</v>
      </c>
      <c r="C70" s="137"/>
      <c r="D70" s="139">
        <v>66</v>
      </c>
      <c r="E70" s="18"/>
      <c r="F70" s="18"/>
      <c r="G70" s="34"/>
      <c r="H70" s="12">
        <v>128</v>
      </c>
      <c r="I70" s="128">
        <f t="shared" ref="I70:I109" si="2">SUM(E70:H70)</f>
        <v>128</v>
      </c>
      <c r="J70" s="128">
        <f t="shared" si="1"/>
        <v>128</v>
      </c>
      <c r="K70" s="18"/>
      <c r="L70" s="18"/>
      <c r="M70" s="136" t="s">
        <v>24</v>
      </c>
      <c r="N70" s="145">
        <v>56.5</v>
      </c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</row>
    <row r="71" spans="1:25" x14ac:dyDescent="0.25">
      <c r="A71" s="136" t="s">
        <v>76</v>
      </c>
      <c r="B71" s="137">
        <v>-0.92247278368673058</v>
      </c>
      <c r="C71" s="137"/>
      <c r="D71" s="139">
        <v>67</v>
      </c>
      <c r="E71" s="12">
        <v>25</v>
      </c>
      <c r="F71" s="18">
        <v>45</v>
      </c>
      <c r="G71" s="34"/>
      <c r="H71" s="11">
        <v>13</v>
      </c>
      <c r="I71" s="124">
        <f t="shared" si="2"/>
        <v>83</v>
      </c>
      <c r="J71" s="124">
        <f>SUM(I71/3)</f>
        <v>27.666666666666668</v>
      </c>
      <c r="K71" s="18"/>
      <c r="L71" s="18"/>
      <c r="M71" s="136" t="s">
        <v>44</v>
      </c>
      <c r="N71" s="145">
        <v>57</v>
      </c>
      <c r="O71" s="18"/>
      <c r="P71" s="18"/>
      <c r="Q71" s="18"/>
      <c r="R71" s="18"/>
      <c r="S71" s="18"/>
      <c r="T71" s="18"/>
      <c r="U71" s="18"/>
      <c r="V71" s="9"/>
      <c r="W71" s="9"/>
      <c r="X71" s="9"/>
      <c r="Y71" s="9"/>
    </row>
    <row r="72" spans="1:25" x14ac:dyDescent="0.25">
      <c r="A72" s="136" t="s">
        <v>75</v>
      </c>
      <c r="B72" s="137">
        <v>-0.93580984827106928</v>
      </c>
      <c r="C72" s="137"/>
      <c r="D72" s="139">
        <v>68</v>
      </c>
      <c r="E72" s="12">
        <v>33</v>
      </c>
      <c r="F72" s="12">
        <v>48</v>
      </c>
      <c r="G72" s="34">
        <v>10</v>
      </c>
      <c r="H72" s="11">
        <v>27</v>
      </c>
      <c r="I72" s="124">
        <f t="shared" si="2"/>
        <v>118</v>
      </c>
      <c r="J72" s="124">
        <f>SUM(I72/4)</f>
        <v>29.5</v>
      </c>
      <c r="K72" s="18"/>
      <c r="L72" s="18"/>
      <c r="M72" s="136" t="s">
        <v>78</v>
      </c>
      <c r="N72" s="145">
        <v>58</v>
      </c>
      <c r="O72" s="18"/>
      <c r="P72" s="18"/>
      <c r="Q72" s="18"/>
      <c r="R72" s="18"/>
      <c r="S72" s="18"/>
      <c r="T72" s="18"/>
      <c r="U72" s="18"/>
      <c r="V72" s="9"/>
      <c r="W72" s="9"/>
      <c r="X72" s="9"/>
      <c r="Y72" s="9"/>
    </row>
    <row r="73" spans="1:25" x14ac:dyDescent="0.25">
      <c r="A73" s="136" t="s">
        <v>77</v>
      </c>
      <c r="B73" s="137">
        <v>-1.0665908633865531</v>
      </c>
      <c r="C73" s="137"/>
      <c r="D73" s="139">
        <v>69</v>
      </c>
      <c r="E73" s="18"/>
      <c r="F73" s="18"/>
      <c r="G73" s="34">
        <v>11</v>
      </c>
      <c r="H73" s="12">
        <v>124</v>
      </c>
      <c r="I73" s="124">
        <f t="shared" si="2"/>
        <v>135</v>
      </c>
      <c r="J73" s="124">
        <f>SUM(I73/2)</f>
        <v>67.5</v>
      </c>
      <c r="K73" s="18"/>
      <c r="L73" s="18"/>
      <c r="M73" s="136" t="s">
        <v>51</v>
      </c>
      <c r="N73" s="145">
        <v>59.333333333333336</v>
      </c>
      <c r="O73" s="18"/>
      <c r="P73" s="18"/>
      <c r="Q73" s="18"/>
      <c r="R73" s="18"/>
      <c r="S73" s="18"/>
      <c r="T73" s="18"/>
      <c r="U73" s="18"/>
      <c r="V73" s="9"/>
      <c r="W73" s="9"/>
      <c r="X73" s="9"/>
      <c r="Y73" s="9"/>
    </row>
    <row r="74" spans="1:25" x14ac:dyDescent="0.25">
      <c r="A74" s="136" t="s">
        <v>78</v>
      </c>
      <c r="B74" s="137">
        <v>-1.0665908633865531</v>
      </c>
      <c r="C74" s="137"/>
      <c r="D74" s="139">
        <v>70</v>
      </c>
      <c r="E74" s="12">
        <v>40</v>
      </c>
      <c r="F74" s="18"/>
      <c r="G74" s="34"/>
      <c r="H74" s="12">
        <v>76</v>
      </c>
      <c r="I74" s="124">
        <f t="shared" si="2"/>
        <v>116</v>
      </c>
      <c r="J74" s="124">
        <f>SUM(I74/2)</f>
        <v>58</v>
      </c>
      <c r="K74" s="18"/>
      <c r="L74" s="18"/>
      <c r="M74" s="136" t="s">
        <v>36</v>
      </c>
      <c r="N74" s="145">
        <v>61.666666666666664</v>
      </c>
      <c r="O74" s="18"/>
      <c r="P74" s="18"/>
      <c r="Q74" s="18"/>
      <c r="R74" s="18"/>
      <c r="S74" s="18"/>
      <c r="T74" s="18"/>
      <c r="U74" s="18"/>
      <c r="V74" s="9"/>
      <c r="W74" s="9"/>
      <c r="X74" s="9"/>
      <c r="Y74" s="9"/>
    </row>
    <row r="75" spans="1:25" x14ac:dyDescent="0.25">
      <c r="A75" s="136" t="s">
        <v>79</v>
      </c>
      <c r="B75" s="137">
        <v>-1.1253128386521247</v>
      </c>
      <c r="C75" s="137"/>
      <c r="D75" s="139">
        <v>71</v>
      </c>
      <c r="E75" s="18">
        <v>16</v>
      </c>
      <c r="F75" s="18"/>
      <c r="G75" s="34"/>
      <c r="H75" s="11">
        <v>26</v>
      </c>
      <c r="I75" s="124">
        <f t="shared" si="2"/>
        <v>42</v>
      </c>
      <c r="J75" s="124">
        <f>SUM(I75/9)</f>
        <v>4.666666666666667</v>
      </c>
      <c r="K75" s="18"/>
      <c r="L75" s="18"/>
      <c r="M75" s="136" t="s">
        <v>92</v>
      </c>
      <c r="N75" s="145">
        <v>61.75</v>
      </c>
      <c r="O75" s="18"/>
      <c r="P75" s="18"/>
      <c r="Q75" s="18"/>
      <c r="R75" s="18"/>
      <c r="S75" s="18"/>
      <c r="T75" s="18"/>
      <c r="U75" s="18"/>
      <c r="V75" s="9"/>
      <c r="W75" s="9"/>
      <c r="X75" s="9"/>
      <c r="Y75" s="9"/>
    </row>
    <row r="76" spans="1:25" x14ac:dyDescent="0.25">
      <c r="A76" s="136" t="s">
        <v>80</v>
      </c>
      <c r="B76" s="137">
        <v>-1.2365198620124178</v>
      </c>
      <c r="C76" s="137"/>
      <c r="D76" s="139">
        <v>72</v>
      </c>
      <c r="E76" s="18"/>
      <c r="F76" s="12">
        <v>41</v>
      </c>
      <c r="G76" s="34"/>
      <c r="H76" s="12">
        <v>71</v>
      </c>
      <c r="I76" s="124">
        <f t="shared" si="2"/>
        <v>112</v>
      </c>
      <c r="J76" s="124">
        <f>SUM(I76/2)</f>
        <v>56</v>
      </c>
      <c r="K76" s="18"/>
      <c r="L76" s="18"/>
      <c r="M76" s="136" t="s">
        <v>544</v>
      </c>
      <c r="N76" s="145">
        <v>64.666666666666671</v>
      </c>
      <c r="O76" s="18"/>
      <c r="P76" s="18"/>
      <c r="Q76" s="18"/>
      <c r="R76" s="18"/>
      <c r="S76" s="18"/>
      <c r="T76" s="18"/>
      <c r="U76" s="18"/>
      <c r="V76" s="9"/>
      <c r="W76" s="9"/>
      <c r="X76" s="9"/>
      <c r="Y76" s="9"/>
    </row>
    <row r="77" spans="1:25" x14ac:dyDescent="0.25">
      <c r="A77" s="136" t="s">
        <v>81</v>
      </c>
      <c r="B77" s="137">
        <v>-1.2365198620124178</v>
      </c>
      <c r="C77" s="137"/>
      <c r="D77" s="139">
        <v>73</v>
      </c>
      <c r="E77" s="18"/>
      <c r="F77" s="18"/>
      <c r="G77" s="34"/>
      <c r="H77" s="12">
        <v>44</v>
      </c>
      <c r="I77" s="124">
        <f t="shared" si="2"/>
        <v>44</v>
      </c>
      <c r="J77" s="124">
        <f t="shared" ref="J77:J78" si="3">SUM(I77)</f>
        <v>44</v>
      </c>
      <c r="K77" s="18"/>
      <c r="L77" s="18"/>
      <c r="M77" s="136" t="s">
        <v>28</v>
      </c>
      <c r="N77" s="145">
        <v>65.666666666666671</v>
      </c>
      <c r="O77" s="18"/>
      <c r="P77" s="18"/>
      <c r="Q77" s="18"/>
      <c r="R77" s="18"/>
      <c r="S77" s="18"/>
      <c r="T77" s="18"/>
      <c r="U77" s="18"/>
      <c r="V77" s="9"/>
      <c r="W77" s="9"/>
      <c r="X77" s="9"/>
      <c r="Y77" s="9"/>
    </row>
    <row r="78" spans="1:25" x14ac:dyDescent="0.25">
      <c r="A78" s="136" t="s">
        <v>82</v>
      </c>
      <c r="B78" s="137">
        <v>-1.406448860638283</v>
      </c>
      <c r="C78" s="137"/>
      <c r="D78" s="139">
        <v>74</v>
      </c>
      <c r="E78" s="18"/>
      <c r="F78" s="18"/>
      <c r="G78" s="34"/>
      <c r="H78" s="12">
        <v>77</v>
      </c>
      <c r="I78" s="124">
        <f t="shared" si="2"/>
        <v>77</v>
      </c>
      <c r="J78" s="124">
        <f t="shared" si="3"/>
        <v>77</v>
      </c>
      <c r="K78" s="18"/>
      <c r="L78" s="18"/>
      <c r="M78" s="136" t="s">
        <v>284</v>
      </c>
      <c r="N78" s="145">
        <v>67</v>
      </c>
      <c r="O78" s="18"/>
      <c r="P78" s="18"/>
      <c r="Q78" s="18"/>
      <c r="R78" s="18"/>
      <c r="S78" s="18"/>
      <c r="T78" s="18"/>
      <c r="U78" s="18"/>
      <c r="V78" s="9"/>
      <c r="W78" s="9"/>
      <c r="X78" s="9"/>
      <c r="Y78" s="9"/>
    </row>
    <row r="79" spans="1:25" x14ac:dyDescent="0.25">
      <c r="A79" s="136" t="s">
        <v>83</v>
      </c>
      <c r="B79" s="137">
        <v>-1.5238928111694285</v>
      </c>
      <c r="C79" s="137"/>
      <c r="D79" s="139">
        <v>75</v>
      </c>
      <c r="E79" s="39">
        <v>52</v>
      </c>
      <c r="F79" s="18">
        <v>21</v>
      </c>
      <c r="G79" s="19">
        <v>4</v>
      </c>
      <c r="H79" s="1">
        <v>17</v>
      </c>
      <c r="I79" s="124">
        <f t="shared" si="2"/>
        <v>94</v>
      </c>
      <c r="J79" s="124">
        <f>SUM(I79/4)</f>
        <v>23.5</v>
      </c>
      <c r="K79" s="18"/>
      <c r="L79" s="18"/>
      <c r="M79" s="136" t="s">
        <v>77</v>
      </c>
      <c r="N79" s="145">
        <v>67.5</v>
      </c>
      <c r="O79" s="18"/>
      <c r="P79" s="18"/>
      <c r="Q79" s="18"/>
      <c r="R79" s="18"/>
      <c r="S79" s="18"/>
      <c r="T79" s="18"/>
      <c r="U79" s="18"/>
      <c r="V79" s="9"/>
      <c r="W79" s="9"/>
      <c r="X79" s="9"/>
      <c r="Y79" s="9"/>
    </row>
    <row r="80" spans="1:25" x14ac:dyDescent="0.25">
      <c r="A80" s="136" t="s">
        <v>84</v>
      </c>
      <c r="B80" s="137">
        <v>-1.5763778592641482</v>
      </c>
      <c r="C80" s="137"/>
      <c r="D80" s="139">
        <v>76</v>
      </c>
      <c r="E80" s="19"/>
      <c r="F80" s="18"/>
      <c r="G80" s="19">
        <v>27</v>
      </c>
      <c r="H80" s="12">
        <v>131</v>
      </c>
      <c r="I80" s="124">
        <f t="shared" si="2"/>
        <v>158</v>
      </c>
      <c r="J80" s="124">
        <f>SUM(I80/2)</f>
        <v>79</v>
      </c>
      <c r="K80" s="18"/>
      <c r="L80" s="18"/>
      <c r="M80" s="141" t="s">
        <v>116</v>
      </c>
      <c r="N80" s="143">
        <v>69</v>
      </c>
      <c r="O80" s="18"/>
      <c r="P80" s="18"/>
      <c r="Q80" s="18"/>
      <c r="R80" s="18"/>
      <c r="S80" s="18"/>
      <c r="T80" s="18"/>
      <c r="U80" s="18"/>
      <c r="V80" s="9"/>
      <c r="W80" s="9"/>
      <c r="X80" s="9"/>
      <c r="Y80" s="9"/>
    </row>
    <row r="81" spans="1:25" x14ac:dyDescent="0.25">
      <c r="A81" s="136" t="s">
        <v>85</v>
      </c>
      <c r="B81" s="137">
        <v>-1.5763778592641482</v>
      </c>
      <c r="C81" s="137"/>
      <c r="D81" s="139">
        <v>77</v>
      </c>
      <c r="E81" s="19"/>
      <c r="F81" s="18">
        <v>13</v>
      </c>
      <c r="G81" s="19"/>
      <c r="H81" s="18">
        <v>42</v>
      </c>
      <c r="I81" s="124">
        <f t="shared" si="2"/>
        <v>55</v>
      </c>
      <c r="J81" s="124">
        <f>SUM(I81/2)</f>
        <v>27.5</v>
      </c>
      <c r="K81" s="18"/>
      <c r="L81" s="18"/>
      <c r="M81" s="136" t="s">
        <v>40</v>
      </c>
      <c r="N81" s="145">
        <v>71.666666666666671</v>
      </c>
      <c r="O81" s="18"/>
      <c r="P81" s="18"/>
      <c r="Q81" s="18"/>
      <c r="R81" s="18"/>
      <c r="S81" s="18"/>
      <c r="T81" s="18"/>
      <c r="U81" s="18"/>
      <c r="V81" s="9"/>
      <c r="W81" s="9"/>
      <c r="X81" s="9"/>
      <c r="Y81" s="9"/>
    </row>
    <row r="82" spans="1:25" x14ac:dyDescent="0.25">
      <c r="A82" s="136" t="s">
        <v>86</v>
      </c>
      <c r="B82" s="137">
        <v>-1.7463068578900134</v>
      </c>
      <c r="C82" s="137"/>
      <c r="D82" s="139">
        <v>78</v>
      </c>
      <c r="E82" s="19"/>
      <c r="F82" s="18"/>
      <c r="G82" s="19"/>
      <c r="H82" s="18"/>
      <c r="I82" s="124">
        <f t="shared" si="2"/>
        <v>0</v>
      </c>
      <c r="J82" s="124">
        <f>SUM(I82)</f>
        <v>0</v>
      </c>
      <c r="K82" s="18"/>
      <c r="L82" s="18"/>
      <c r="M82" s="136" t="s">
        <v>72</v>
      </c>
      <c r="N82" s="145">
        <v>72</v>
      </c>
      <c r="O82" s="18"/>
      <c r="P82" s="18"/>
      <c r="Q82" s="18"/>
      <c r="R82" s="18"/>
      <c r="S82" s="18"/>
      <c r="T82" s="18"/>
      <c r="U82" s="18"/>
      <c r="V82" s="9"/>
      <c r="W82" s="9"/>
      <c r="X82" s="9"/>
      <c r="Y82" s="9"/>
    </row>
    <row r="83" spans="1:25" x14ac:dyDescent="0.25">
      <c r="A83" s="136" t="s">
        <v>87</v>
      </c>
      <c r="B83" s="137">
        <v>-1.7854548414003943</v>
      </c>
      <c r="C83" s="137"/>
      <c r="D83" s="139">
        <v>79</v>
      </c>
      <c r="E83" s="19"/>
      <c r="F83" s="12">
        <v>50</v>
      </c>
      <c r="G83" s="19"/>
      <c r="H83" s="18">
        <v>16</v>
      </c>
      <c r="I83" s="124">
        <f t="shared" si="2"/>
        <v>66</v>
      </c>
      <c r="J83" s="124">
        <f>SUM(I83/2)</f>
        <v>33</v>
      </c>
      <c r="K83" s="18"/>
      <c r="L83" s="18"/>
      <c r="M83" s="136" t="s">
        <v>39</v>
      </c>
      <c r="N83" s="145">
        <v>72.5</v>
      </c>
      <c r="O83" s="18"/>
      <c r="P83" s="18"/>
      <c r="Q83" s="18"/>
      <c r="R83" s="18"/>
      <c r="S83" s="18"/>
      <c r="T83" s="18"/>
      <c r="U83" s="18"/>
      <c r="V83" s="9"/>
      <c r="W83" s="9"/>
      <c r="X83" s="9"/>
      <c r="Y83" s="9"/>
    </row>
    <row r="84" spans="1:25" x14ac:dyDescent="0.25">
      <c r="A84" s="136" t="s">
        <v>88</v>
      </c>
      <c r="B84" s="137">
        <v>-1.9811947589523022</v>
      </c>
      <c r="C84" s="137"/>
      <c r="D84" s="139">
        <v>80</v>
      </c>
      <c r="E84" s="39">
        <v>46</v>
      </c>
      <c r="F84" s="12">
        <v>56</v>
      </c>
      <c r="G84" s="19"/>
      <c r="H84" s="12">
        <v>145</v>
      </c>
      <c r="I84" s="124">
        <f t="shared" si="2"/>
        <v>247</v>
      </c>
      <c r="J84" s="124">
        <f>SUM(I84/3)</f>
        <v>82.333333333333329</v>
      </c>
      <c r="K84" s="18"/>
      <c r="L84" s="18"/>
      <c r="M84" s="136" t="s">
        <v>82</v>
      </c>
      <c r="N84" s="145">
        <v>77</v>
      </c>
      <c r="O84" s="18"/>
      <c r="P84" s="18"/>
      <c r="Q84" s="18"/>
      <c r="R84" s="18"/>
      <c r="S84" s="18"/>
      <c r="T84" s="18"/>
      <c r="U84" s="18"/>
      <c r="V84" s="9"/>
      <c r="W84" s="9"/>
      <c r="X84" s="9"/>
      <c r="Y84" s="9"/>
    </row>
    <row r="85" spans="1:25" x14ac:dyDescent="0.25">
      <c r="A85" s="136" t="s">
        <v>551</v>
      </c>
      <c r="B85" s="137">
        <v>-2.3148158290331811</v>
      </c>
      <c r="C85" s="137"/>
      <c r="D85" s="139">
        <v>81</v>
      </c>
      <c r="E85" s="19">
        <v>9</v>
      </c>
      <c r="F85" s="12">
        <v>53</v>
      </c>
      <c r="G85" s="19"/>
      <c r="H85" s="18">
        <v>12</v>
      </c>
      <c r="I85" s="124">
        <f t="shared" si="2"/>
        <v>74</v>
      </c>
      <c r="J85" s="124">
        <f>SUM(I85/5)</f>
        <v>14.8</v>
      </c>
      <c r="K85" s="18"/>
      <c r="L85" s="18"/>
      <c r="M85" s="136" t="s">
        <v>35</v>
      </c>
      <c r="N85" s="145">
        <v>79</v>
      </c>
      <c r="O85" s="18"/>
      <c r="P85" s="18"/>
      <c r="Q85" s="18"/>
      <c r="R85" s="18"/>
      <c r="S85" s="18"/>
      <c r="T85" s="18"/>
      <c r="U85" s="18"/>
      <c r="V85" s="9"/>
      <c r="W85" s="9"/>
      <c r="X85" s="9"/>
      <c r="Y85" s="9"/>
    </row>
    <row r="86" spans="1:25" x14ac:dyDescent="0.25">
      <c r="A86" s="136" t="s">
        <v>89</v>
      </c>
      <c r="B86" s="137">
        <v>-2.3539638125435616</v>
      </c>
      <c r="C86" s="137"/>
      <c r="D86" s="139">
        <v>82</v>
      </c>
      <c r="E86" s="39">
        <v>30</v>
      </c>
      <c r="F86" s="12">
        <v>40</v>
      </c>
      <c r="G86" s="19"/>
      <c r="H86" s="20">
        <v>51</v>
      </c>
      <c r="I86" s="124">
        <f t="shared" si="2"/>
        <v>121</v>
      </c>
      <c r="J86" s="124">
        <f>SUM(I86/3)</f>
        <v>40.333333333333336</v>
      </c>
      <c r="K86" s="18"/>
      <c r="L86" s="18"/>
      <c r="M86" s="136" t="s">
        <v>84</v>
      </c>
      <c r="N86" s="145">
        <v>79</v>
      </c>
      <c r="O86" s="18"/>
      <c r="P86" s="18"/>
      <c r="Q86" s="18"/>
      <c r="R86" s="18"/>
      <c r="S86" s="18"/>
      <c r="T86" s="18"/>
      <c r="U86" s="18"/>
      <c r="V86" s="9"/>
      <c r="W86" s="9"/>
      <c r="X86" s="9"/>
      <c r="Y86" s="9"/>
    </row>
    <row r="87" spans="1:25" x14ac:dyDescent="0.25">
      <c r="A87" s="136" t="s">
        <v>107</v>
      </c>
      <c r="B87" s="137">
        <v>-2.7525437850608654</v>
      </c>
      <c r="C87" s="137"/>
      <c r="D87" s="139">
        <v>83</v>
      </c>
      <c r="E87" s="21">
        <v>7</v>
      </c>
      <c r="F87" s="12">
        <v>42</v>
      </c>
      <c r="G87" s="19">
        <v>6</v>
      </c>
      <c r="H87" s="20">
        <v>32</v>
      </c>
      <c r="I87" s="124">
        <f t="shared" si="2"/>
        <v>87</v>
      </c>
      <c r="J87" s="124">
        <f>SUM(I87/4)</f>
        <v>21.75</v>
      </c>
      <c r="K87" s="18"/>
      <c r="L87" s="18"/>
      <c r="M87" s="136" t="s">
        <v>97</v>
      </c>
      <c r="N87" s="145">
        <v>81</v>
      </c>
      <c r="O87" s="18"/>
      <c r="P87" s="18"/>
      <c r="Q87" s="18"/>
      <c r="R87" s="18"/>
      <c r="S87" s="18"/>
      <c r="T87" s="18"/>
      <c r="U87" s="18"/>
      <c r="V87" s="9"/>
      <c r="W87" s="9"/>
      <c r="X87" s="9"/>
      <c r="Y87" s="9"/>
    </row>
    <row r="88" spans="1:25" x14ac:dyDescent="0.25">
      <c r="A88" s="136" t="s">
        <v>90</v>
      </c>
      <c r="B88" s="137">
        <v>-3.1253128386521247</v>
      </c>
      <c r="C88" s="137"/>
      <c r="D88" s="139">
        <v>84</v>
      </c>
      <c r="E88" s="12">
        <v>42</v>
      </c>
      <c r="F88" s="18"/>
      <c r="G88" s="34"/>
      <c r="H88" s="11"/>
      <c r="I88" s="124">
        <f t="shared" si="2"/>
        <v>42</v>
      </c>
      <c r="J88" s="124">
        <f>SUM(I88)</f>
        <v>42</v>
      </c>
      <c r="K88" s="18"/>
      <c r="L88" s="18"/>
      <c r="M88" s="136" t="s">
        <v>88</v>
      </c>
      <c r="N88" s="145">
        <v>82.333333333333329</v>
      </c>
      <c r="O88" s="18"/>
      <c r="P88" s="18"/>
      <c r="Q88" s="18"/>
      <c r="R88" s="18"/>
      <c r="S88" s="18"/>
      <c r="T88" s="18"/>
      <c r="U88" s="18"/>
      <c r="V88" s="9"/>
      <c r="W88" s="9"/>
      <c r="X88" s="9"/>
      <c r="Y88" s="9"/>
    </row>
    <row r="89" spans="1:25" x14ac:dyDescent="0.25">
      <c r="A89" s="136" t="s">
        <v>91</v>
      </c>
      <c r="B89" s="137">
        <v>-3.2756678455227997</v>
      </c>
      <c r="C89" s="137"/>
      <c r="D89" s="139">
        <v>85</v>
      </c>
      <c r="E89" s="18"/>
      <c r="F89" s="12">
        <v>28</v>
      </c>
      <c r="G89" s="34"/>
      <c r="H89" s="12">
        <v>137</v>
      </c>
      <c r="I89" s="124">
        <f t="shared" si="2"/>
        <v>165</v>
      </c>
      <c r="J89" s="124">
        <f>SUM(I89/2)</f>
        <v>82.5</v>
      </c>
      <c r="K89" s="18"/>
      <c r="L89" s="18"/>
      <c r="M89" s="136" t="s">
        <v>91</v>
      </c>
      <c r="N89" s="146">
        <v>82.5</v>
      </c>
      <c r="O89" s="18"/>
      <c r="P89" s="18"/>
      <c r="Q89" s="18"/>
      <c r="R89" s="18"/>
      <c r="S89" s="18"/>
      <c r="T89" s="18"/>
      <c r="U89" s="18"/>
      <c r="V89" s="9"/>
      <c r="W89" s="9"/>
      <c r="X89" s="9"/>
      <c r="Y89" s="9"/>
    </row>
    <row r="90" spans="1:25" x14ac:dyDescent="0.25">
      <c r="A90" s="136" t="s">
        <v>92</v>
      </c>
      <c r="B90" s="137">
        <v>-3.5826147864350002</v>
      </c>
      <c r="C90" s="137"/>
      <c r="D90" s="139">
        <v>86</v>
      </c>
      <c r="E90" s="18">
        <v>20</v>
      </c>
      <c r="F90" s="12">
        <v>57</v>
      </c>
      <c r="G90" s="39">
        <v>38</v>
      </c>
      <c r="H90" s="12">
        <v>132</v>
      </c>
      <c r="I90" s="124">
        <f t="shared" si="2"/>
        <v>247</v>
      </c>
      <c r="J90" s="124">
        <f>SUM(I90/4)</f>
        <v>61.75</v>
      </c>
      <c r="K90" s="18"/>
      <c r="L90" s="18"/>
      <c r="M90" s="136" t="s">
        <v>50</v>
      </c>
      <c r="N90" s="146">
        <v>88</v>
      </c>
      <c r="O90" s="18"/>
      <c r="P90" s="18"/>
      <c r="Q90" s="18"/>
      <c r="R90" s="18"/>
      <c r="S90" s="18"/>
      <c r="T90" s="18"/>
      <c r="U90" s="18"/>
      <c r="V90" s="9"/>
      <c r="W90" s="9"/>
      <c r="X90" s="9"/>
      <c r="Y90" s="9"/>
    </row>
    <row r="91" spans="1:25" x14ac:dyDescent="0.25">
      <c r="A91" s="136" t="s">
        <v>93</v>
      </c>
      <c r="B91" s="137">
        <v>-3.7854548414003943</v>
      </c>
      <c r="C91" s="137"/>
      <c r="D91" s="139">
        <v>87</v>
      </c>
      <c r="E91" s="18"/>
      <c r="F91" s="12">
        <v>51</v>
      </c>
      <c r="G91" s="34">
        <v>20</v>
      </c>
      <c r="H91" s="12">
        <v>82</v>
      </c>
      <c r="I91" s="124">
        <f t="shared" si="2"/>
        <v>153</v>
      </c>
      <c r="J91" s="124">
        <f>SUM(I91/3)</f>
        <v>51</v>
      </c>
      <c r="K91" s="18"/>
      <c r="L91" s="18"/>
      <c r="M91" s="136" t="s">
        <v>57</v>
      </c>
      <c r="N91" s="146">
        <v>93.5</v>
      </c>
      <c r="O91" s="18"/>
      <c r="P91" s="18"/>
      <c r="Q91" s="18"/>
      <c r="R91" s="18"/>
      <c r="S91" s="18"/>
      <c r="T91" s="18"/>
      <c r="U91" s="18"/>
      <c r="V91" s="9"/>
      <c r="W91" s="9"/>
      <c r="X91" s="9"/>
      <c r="Y91" s="9"/>
    </row>
    <row r="92" spans="1:25" x14ac:dyDescent="0.25">
      <c r="A92" s="136" t="s">
        <v>94</v>
      </c>
      <c r="B92" s="137">
        <v>-4.1448868304073159</v>
      </c>
      <c r="C92" s="137"/>
      <c r="D92" s="139">
        <v>88</v>
      </c>
      <c r="E92" s="12">
        <v>51</v>
      </c>
      <c r="F92" s="12"/>
      <c r="G92" s="34"/>
      <c r="H92" s="12">
        <v>141</v>
      </c>
      <c r="I92" s="124">
        <f t="shared" si="2"/>
        <v>192</v>
      </c>
      <c r="J92" s="124">
        <f>SUM(I92/2)</f>
        <v>96</v>
      </c>
      <c r="K92" s="18"/>
      <c r="L92" s="18"/>
      <c r="M92" s="136" t="s">
        <v>94</v>
      </c>
      <c r="N92" s="145">
        <v>96</v>
      </c>
      <c r="O92" s="18"/>
      <c r="P92" s="18"/>
      <c r="Q92" s="18"/>
      <c r="R92" s="18"/>
      <c r="S92" s="18"/>
      <c r="T92" s="18"/>
      <c r="U92" s="18"/>
      <c r="V92" s="9"/>
      <c r="W92" s="9"/>
      <c r="X92" s="9"/>
      <c r="Y92" s="9"/>
    </row>
    <row r="93" spans="1:25" x14ac:dyDescent="0.25">
      <c r="A93" s="136" t="s">
        <v>123</v>
      </c>
      <c r="B93" s="137">
        <v>-4.4580706984903706</v>
      </c>
      <c r="C93" s="137"/>
      <c r="D93" s="139">
        <v>89</v>
      </c>
      <c r="E93" s="12">
        <v>59</v>
      </c>
      <c r="F93" s="12">
        <v>60</v>
      </c>
      <c r="G93" s="34"/>
      <c r="H93" s="11">
        <v>2</v>
      </c>
      <c r="I93" s="124">
        <f t="shared" si="2"/>
        <v>121</v>
      </c>
      <c r="J93" s="124">
        <f>SUM(I93/3)</f>
        <v>40.333333333333336</v>
      </c>
      <c r="K93" s="18"/>
      <c r="L93" s="18"/>
      <c r="M93" s="136" t="s">
        <v>95</v>
      </c>
      <c r="N93" s="145">
        <v>101</v>
      </c>
      <c r="O93" s="18"/>
      <c r="P93" s="18"/>
      <c r="Q93" s="18"/>
      <c r="R93" s="18"/>
      <c r="S93" s="18"/>
      <c r="T93" s="18"/>
      <c r="U93" s="18"/>
      <c r="V93" s="9"/>
      <c r="W93" s="9"/>
      <c r="X93" s="9"/>
      <c r="Y93" s="9"/>
    </row>
    <row r="94" spans="1:25" x14ac:dyDescent="0.25">
      <c r="A94" s="136" t="s">
        <v>95</v>
      </c>
      <c r="B94" s="137">
        <v>-6.3931117960539439</v>
      </c>
      <c r="C94" s="137"/>
      <c r="D94" s="139">
        <v>90</v>
      </c>
      <c r="E94" s="12">
        <v>55</v>
      </c>
      <c r="F94" s="12"/>
      <c r="G94" s="34"/>
      <c r="H94" s="11">
        <v>147</v>
      </c>
      <c r="I94" s="124">
        <f t="shared" si="2"/>
        <v>202</v>
      </c>
      <c r="J94" s="124">
        <f>SUM(I94/2)</f>
        <v>101</v>
      </c>
      <c r="K94" s="18"/>
      <c r="L94" s="18"/>
      <c r="M94" s="136" t="s">
        <v>63</v>
      </c>
      <c r="N94" s="145">
        <v>112</v>
      </c>
      <c r="O94" s="18"/>
      <c r="P94" s="18"/>
      <c r="Q94" s="18"/>
      <c r="R94" s="18"/>
      <c r="S94" s="18"/>
      <c r="T94" s="18"/>
      <c r="U94" s="18"/>
      <c r="V94" s="9"/>
      <c r="W94" s="9"/>
      <c r="X94" s="9"/>
      <c r="Y94" s="9"/>
    </row>
    <row r="95" spans="1:25" x14ac:dyDescent="0.25">
      <c r="A95" s="136" t="s">
        <v>96</v>
      </c>
      <c r="B95" s="137">
        <v>-6.4909817548298978</v>
      </c>
      <c r="C95" s="137"/>
      <c r="D95" s="139">
        <v>91</v>
      </c>
      <c r="E95" s="18">
        <v>21</v>
      </c>
      <c r="F95" s="14">
        <v>6</v>
      </c>
      <c r="G95" s="39">
        <v>30</v>
      </c>
      <c r="H95" s="1">
        <v>47</v>
      </c>
      <c r="I95" s="124">
        <f t="shared" si="2"/>
        <v>104</v>
      </c>
      <c r="J95" s="124">
        <f>SUM(I95/4)</f>
        <v>26</v>
      </c>
      <c r="K95" s="18"/>
      <c r="L95" s="18"/>
      <c r="M95" s="60" t="s">
        <v>59</v>
      </c>
      <c r="N95" s="145">
        <v>121</v>
      </c>
      <c r="O95" s="18"/>
      <c r="P95" s="18"/>
      <c r="Q95" s="18"/>
      <c r="R95" s="18"/>
      <c r="S95" s="18"/>
      <c r="T95" s="18"/>
      <c r="U95" s="18"/>
      <c r="V95" s="9"/>
      <c r="W95" s="9"/>
      <c r="X95" s="9"/>
      <c r="Y95" s="9"/>
    </row>
    <row r="96" spans="1:25" x14ac:dyDescent="0.25">
      <c r="A96" s="136" t="s">
        <v>97</v>
      </c>
      <c r="B96" s="137">
        <v>-10.830839752081628</v>
      </c>
      <c r="C96" s="137"/>
      <c r="D96" s="139">
        <v>92</v>
      </c>
      <c r="E96" s="12">
        <v>38</v>
      </c>
      <c r="F96" s="12">
        <v>59</v>
      </c>
      <c r="G96" s="34"/>
      <c r="H96" s="12">
        <v>146</v>
      </c>
      <c r="I96" s="124">
        <f t="shared" si="2"/>
        <v>243</v>
      </c>
      <c r="J96" s="124">
        <f>SUM(I96/3)</f>
        <v>81</v>
      </c>
      <c r="K96" s="18"/>
      <c r="L96" s="18"/>
      <c r="M96" s="136" t="s">
        <v>73</v>
      </c>
      <c r="N96" s="145">
        <v>121</v>
      </c>
      <c r="O96" s="18"/>
      <c r="P96" s="18"/>
      <c r="Q96" s="18"/>
      <c r="R96" s="18"/>
      <c r="S96" s="18"/>
      <c r="T96" s="18"/>
      <c r="U96" s="18"/>
      <c r="V96" s="9"/>
      <c r="W96" s="9"/>
      <c r="X96" s="9"/>
      <c r="Y96" s="9"/>
    </row>
    <row r="97" spans="1:25" x14ac:dyDescent="0.25">
      <c r="A97" s="136" t="s">
        <v>98</v>
      </c>
      <c r="B97" s="137">
        <v>-13.569277721850661</v>
      </c>
      <c r="C97" s="137"/>
      <c r="D97" s="139">
        <v>93</v>
      </c>
      <c r="E97" s="18"/>
      <c r="F97" s="12"/>
      <c r="G97" s="34"/>
      <c r="H97" s="12">
        <v>144</v>
      </c>
      <c r="I97" s="124">
        <f t="shared" si="2"/>
        <v>144</v>
      </c>
      <c r="J97" s="124">
        <f>SUM(I97)</f>
        <v>144</v>
      </c>
      <c r="K97" s="18"/>
      <c r="L97" s="18"/>
      <c r="M97" s="136" t="s">
        <v>74</v>
      </c>
      <c r="N97" s="143">
        <v>128</v>
      </c>
      <c r="O97" s="18"/>
      <c r="P97" s="18"/>
      <c r="Q97" s="18"/>
      <c r="R97" s="18"/>
      <c r="S97" s="18"/>
      <c r="T97" s="18"/>
      <c r="U97" s="18"/>
      <c r="V97" s="9"/>
      <c r="W97" s="9"/>
      <c r="X97" s="9"/>
      <c r="Y97" s="9"/>
    </row>
    <row r="98" spans="1:25" x14ac:dyDescent="0.25">
      <c r="A98" s="136" t="s">
        <v>99</v>
      </c>
      <c r="B98" s="137">
        <v>-15.987431686123156</v>
      </c>
      <c r="C98" s="137"/>
      <c r="D98" s="139">
        <v>94</v>
      </c>
      <c r="E98" s="12">
        <v>58</v>
      </c>
      <c r="F98" s="12">
        <v>61</v>
      </c>
      <c r="G98" s="34"/>
      <c r="H98" s="12">
        <v>48</v>
      </c>
      <c r="I98" s="124">
        <f t="shared" si="2"/>
        <v>167</v>
      </c>
      <c r="J98" s="124">
        <f>SUM(I98/3)</f>
        <v>55.666666666666664</v>
      </c>
      <c r="K98" s="18"/>
      <c r="L98" s="18"/>
      <c r="M98" s="136" t="s">
        <v>68</v>
      </c>
      <c r="N98" s="145">
        <v>134</v>
      </c>
      <c r="O98" s="18"/>
      <c r="P98" s="18"/>
      <c r="Q98" s="18"/>
      <c r="R98" s="18"/>
      <c r="S98" s="18"/>
      <c r="T98" s="18"/>
      <c r="U98" s="18"/>
      <c r="V98" s="9"/>
      <c r="W98" s="9"/>
      <c r="X98" s="9"/>
      <c r="Y98" s="9"/>
    </row>
    <row r="99" spans="1:25" x14ac:dyDescent="0.25">
      <c r="A99" s="136" t="s">
        <v>100</v>
      </c>
      <c r="B99" s="140">
        <v>-21.856650671007671</v>
      </c>
      <c r="C99" s="140"/>
      <c r="D99" s="139">
        <v>95</v>
      </c>
      <c r="E99" s="61">
        <v>56</v>
      </c>
      <c r="F99" s="61"/>
      <c r="G99" s="31"/>
      <c r="H99" s="3">
        <v>20</v>
      </c>
      <c r="I99" s="125">
        <f t="shared" si="2"/>
        <v>76</v>
      </c>
      <c r="J99" s="125">
        <f>SUM(I99/2)</f>
        <v>38</v>
      </c>
      <c r="K99" s="48"/>
      <c r="L99" s="48"/>
      <c r="M99" s="136" t="s">
        <v>98</v>
      </c>
      <c r="N99" s="145">
        <v>144</v>
      </c>
      <c r="O99" s="48"/>
      <c r="P99" s="18"/>
      <c r="Q99" s="18"/>
      <c r="R99" s="18"/>
      <c r="S99" s="18"/>
      <c r="T99" s="18"/>
      <c r="U99" s="18"/>
      <c r="V99" s="9"/>
      <c r="W99" s="9"/>
      <c r="X99" s="9"/>
      <c r="Y99" s="9"/>
    </row>
    <row r="100" spans="1:25" x14ac:dyDescent="0.25">
      <c r="A100" s="136" t="s">
        <v>125</v>
      </c>
      <c r="B100" s="140"/>
      <c r="C100" s="140"/>
      <c r="D100" s="139"/>
      <c r="E100" s="61">
        <v>48</v>
      </c>
      <c r="F100" s="61"/>
      <c r="G100" s="31"/>
      <c r="H100" s="3"/>
      <c r="I100" s="125">
        <f t="shared" si="2"/>
        <v>48</v>
      </c>
      <c r="J100" s="125">
        <f>SUM(I100)</f>
        <v>48</v>
      </c>
      <c r="K100" s="48"/>
      <c r="L100" s="48"/>
      <c r="O100" s="48"/>
      <c r="P100" s="25"/>
      <c r="Q100" s="25"/>
      <c r="R100" s="25"/>
      <c r="S100" s="25"/>
      <c r="T100" s="25"/>
      <c r="U100" s="25"/>
      <c r="V100" s="64"/>
      <c r="W100" s="64"/>
      <c r="X100" s="64"/>
      <c r="Y100" s="64"/>
    </row>
    <row r="101" spans="1:25" x14ac:dyDescent="0.25">
      <c r="A101" s="136" t="s">
        <v>124</v>
      </c>
      <c r="B101" s="140"/>
      <c r="C101" s="140"/>
      <c r="D101" s="139"/>
      <c r="E101" s="61">
        <v>47</v>
      </c>
      <c r="F101" s="61"/>
      <c r="G101" s="31">
        <v>19</v>
      </c>
      <c r="H101" s="61">
        <v>63</v>
      </c>
      <c r="I101" s="125">
        <f t="shared" si="2"/>
        <v>129</v>
      </c>
      <c r="J101" s="125">
        <f>SUM(I101/3)</f>
        <v>43</v>
      </c>
      <c r="K101" s="48"/>
      <c r="L101" s="48"/>
      <c r="O101" s="48"/>
      <c r="P101" s="25"/>
      <c r="Q101" s="25"/>
      <c r="R101" s="25"/>
      <c r="S101" s="25"/>
      <c r="T101" s="25"/>
      <c r="U101" s="25"/>
      <c r="V101" s="64"/>
      <c r="W101" s="64"/>
      <c r="X101" s="64"/>
      <c r="Y101" s="64"/>
    </row>
    <row r="102" spans="1:25" x14ac:dyDescent="0.25">
      <c r="A102" s="141" t="s">
        <v>554</v>
      </c>
      <c r="B102" s="136"/>
      <c r="C102" s="136"/>
      <c r="D102" s="136"/>
      <c r="E102" s="18"/>
      <c r="F102" s="1">
        <v>10</v>
      </c>
      <c r="G102" s="11"/>
      <c r="H102" s="11"/>
      <c r="I102" s="124">
        <f t="shared" si="2"/>
        <v>10</v>
      </c>
      <c r="J102" s="124">
        <f>SUM(I102)</f>
        <v>10</v>
      </c>
      <c r="K102" s="18"/>
      <c r="L102" s="18"/>
      <c r="O102" s="18"/>
    </row>
    <row r="103" spans="1:25" x14ac:dyDescent="0.25">
      <c r="A103" s="141" t="s">
        <v>113</v>
      </c>
      <c r="B103" s="136"/>
      <c r="C103" s="136"/>
      <c r="D103" s="136"/>
      <c r="E103" s="18"/>
      <c r="F103" s="1">
        <v>19</v>
      </c>
      <c r="G103" s="14"/>
      <c r="H103" s="16">
        <v>110</v>
      </c>
      <c r="I103" s="124">
        <f t="shared" si="2"/>
        <v>129</v>
      </c>
      <c r="J103" s="128">
        <f>SUM(I103/7)</f>
        <v>18.428571428571427</v>
      </c>
      <c r="K103" s="18"/>
      <c r="L103" s="18"/>
      <c r="O103" s="18"/>
      <c r="U103"/>
    </row>
    <row r="104" spans="1:25" x14ac:dyDescent="0.25">
      <c r="A104" s="141" t="s">
        <v>114</v>
      </c>
      <c r="B104" s="136"/>
      <c r="C104" s="136"/>
      <c r="D104" s="136"/>
      <c r="E104" s="18"/>
      <c r="F104" s="16">
        <v>32</v>
      </c>
      <c r="G104" s="14"/>
      <c r="H104" s="1"/>
      <c r="I104" s="124">
        <f t="shared" si="2"/>
        <v>32</v>
      </c>
      <c r="J104" s="128">
        <f t="shared" ref="J104:J105" si="4">SUM(I104)</f>
        <v>32</v>
      </c>
      <c r="K104" s="18"/>
      <c r="L104" s="18"/>
      <c r="O104" s="18"/>
      <c r="U104"/>
    </row>
    <row r="105" spans="1:25" x14ac:dyDescent="0.25">
      <c r="A105" s="78" t="s">
        <v>126</v>
      </c>
      <c r="B105" s="136"/>
      <c r="C105" s="136"/>
      <c r="D105" s="136"/>
      <c r="E105" s="18"/>
      <c r="F105" s="16">
        <v>34</v>
      </c>
      <c r="G105" s="14"/>
      <c r="H105" s="1"/>
      <c r="I105" s="124">
        <f t="shared" si="2"/>
        <v>34</v>
      </c>
      <c r="J105" s="128">
        <f t="shared" si="4"/>
        <v>34</v>
      </c>
      <c r="K105" s="18"/>
      <c r="L105" s="18"/>
      <c r="O105" s="18"/>
      <c r="U105"/>
    </row>
    <row r="106" spans="1:25" x14ac:dyDescent="0.25">
      <c r="A106" s="141" t="s">
        <v>116</v>
      </c>
      <c r="B106" s="136"/>
      <c r="C106" s="136"/>
      <c r="D106" s="136"/>
      <c r="E106" s="18"/>
      <c r="F106" s="16">
        <v>35</v>
      </c>
      <c r="G106" s="14"/>
      <c r="H106" s="16">
        <v>103</v>
      </c>
      <c r="I106" s="124">
        <f t="shared" si="2"/>
        <v>138</v>
      </c>
      <c r="J106" s="128">
        <f>SUM(I106/2)</f>
        <v>69</v>
      </c>
      <c r="K106" s="18"/>
      <c r="L106" s="18"/>
      <c r="O106" s="18"/>
      <c r="U106"/>
    </row>
    <row r="107" spans="1:25" x14ac:dyDescent="0.25">
      <c r="A107" s="141" t="s">
        <v>117</v>
      </c>
      <c r="B107" s="136"/>
      <c r="C107" s="136"/>
      <c r="D107" s="136"/>
      <c r="E107" s="18"/>
      <c r="F107" s="16">
        <v>38</v>
      </c>
      <c r="G107" s="14"/>
      <c r="H107" s="1"/>
      <c r="I107" s="124">
        <f t="shared" si="2"/>
        <v>38</v>
      </c>
      <c r="J107" s="128">
        <f>SUM(I107)</f>
        <v>38</v>
      </c>
      <c r="K107" s="18"/>
      <c r="L107" s="18"/>
      <c r="O107" s="18"/>
      <c r="U107"/>
    </row>
    <row r="108" spans="1:25" x14ac:dyDescent="0.25">
      <c r="A108" s="141" t="s">
        <v>118</v>
      </c>
      <c r="B108" s="136"/>
      <c r="C108" s="136"/>
      <c r="D108" s="136"/>
      <c r="E108" s="18"/>
      <c r="F108" s="16">
        <v>46</v>
      </c>
      <c r="G108" s="14">
        <v>7</v>
      </c>
      <c r="H108" s="1">
        <v>10</v>
      </c>
      <c r="I108" s="124">
        <f t="shared" si="2"/>
        <v>63</v>
      </c>
      <c r="J108" s="128">
        <f>SUM(I108/3)</f>
        <v>21</v>
      </c>
      <c r="K108" s="18"/>
      <c r="L108" s="18"/>
      <c r="O108" s="18"/>
      <c r="U108"/>
    </row>
    <row r="109" spans="1:25" x14ac:dyDescent="0.25">
      <c r="A109" s="141" t="s">
        <v>119</v>
      </c>
      <c r="B109" s="136"/>
      <c r="C109" s="136"/>
      <c r="D109" s="136"/>
      <c r="E109" s="18"/>
      <c r="F109" s="16">
        <v>52</v>
      </c>
      <c r="G109" s="14"/>
      <c r="H109" s="1"/>
      <c r="I109" s="124">
        <f t="shared" si="2"/>
        <v>52</v>
      </c>
      <c r="J109" s="128">
        <f>SUM(I109)</f>
        <v>52</v>
      </c>
      <c r="K109" s="18"/>
      <c r="L109" s="18"/>
      <c r="O109" s="18"/>
      <c r="U109"/>
    </row>
    <row r="110" spans="1:25" x14ac:dyDescent="0.25">
      <c r="D110" s="60"/>
      <c r="E110" s="25"/>
      <c r="F110" s="26"/>
      <c r="G110" s="27"/>
      <c r="H110" s="28"/>
      <c r="I110" s="129"/>
      <c r="J110" s="131"/>
      <c r="U110"/>
    </row>
    <row r="111" spans="1:25" x14ac:dyDescent="0.25">
      <c r="A111" s="30" t="s">
        <v>122</v>
      </c>
      <c r="G111" s="23"/>
      <c r="H111" s="22"/>
      <c r="K111" s="42"/>
      <c r="L111" s="42"/>
      <c r="O111" s="42"/>
      <c r="P111" s="42"/>
      <c r="Q111" s="42"/>
      <c r="R111" s="42"/>
      <c r="S111" s="42"/>
      <c r="T111" s="42"/>
      <c r="U111" s="42"/>
    </row>
    <row r="112" spans="1:25" x14ac:dyDescent="0.25">
      <c r="D112" s="25"/>
      <c r="E112" s="25"/>
      <c r="F112" s="25"/>
      <c r="G112" s="26"/>
      <c r="H112" s="26"/>
      <c r="K112" s="42"/>
      <c r="L112" s="42"/>
      <c r="O112" s="42"/>
      <c r="P112" s="42"/>
      <c r="Q112" s="42"/>
      <c r="R112" s="42"/>
      <c r="S112" s="42"/>
      <c r="T112" s="42"/>
      <c r="U112" s="42"/>
    </row>
    <row r="113" spans="1:21" x14ac:dyDescent="0.25">
      <c r="G113" s="22"/>
      <c r="H113" s="22"/>
      <c r="K113" s="42"/>
      <c r="L113" s="42"/>
      <c r="O113" s="42"/>
      <c r="P113" s="42"/>
      <c r="Q113" s="42"/>
      <c r="R113" s="42"/>
      <c r="S113" s="42"/>
      <c r="T113" s="42"/>
      <c r="U113" s="42"/>
    </row>
    <row r="114" spans="1:21" x14ac:dyDescent="0.25">
      <c r="A114" s="306" t="s">
        <v>105</v>
      </c>
      <c r="B114" s="307"/>
      <c r="C114" s="307"/>
      <c r="D114" s="307"/>
      <c r="E114" s="307"/>
      <c r="F114" s="307"/>
      <c r="G114" s="307"/>
      <c r="H114" s="307"/>
      <c r="I114" s="307"/>
    </row>
    <row r="115" spans="1:21" ht="15" customHeight="1" x14ac:dyDescent="0.25">
      <c r="D115" s="142"/>
      <c r="E115" s="62"/>
      <c r="F115" s="142"/>
      <c r="G115" s="62"/>
      <c r="H115" s="62"/>
    </row>
    <row r="116" spans="1:21" x14ac:dyDescent="0.25">
      <c r="A116" s="306" t="s">
        <v>103</v>
      </c>
      <c r="B116" s="307"/>
      <c r="C116" s="307"/>
      <c r="D116" s="307"/>
      <c r="E116" s="307"/>
      <c r="F116" s="307"/>
      <c r="G116" s="307"/>
      <c r="H116" s="307"/>
      <c r="I116" s="307"/>
    </row>
    <row r="117" spans="1:21" ht="15" customHeight="1" x14ac:dyDescent="0.25">
      <c r="D117" s="142"/>
      <c r="E117" s="62"/>
      <c r="F117" s="142"/>
      <c r="G117" s="62"/>
      <c r="H117" s="62"/>
    </row>
    <row r="118" spans="1:21" x14ac:dyDescent="0.25">
      <c r="A118" s="306" t="s">
        <v>101</v>
      </c>
      <c r="B118" s="307"/>
      <c r="C118" s="307"/>
      <c r="D118" s="307"/>
      <c r="E118" s="307"/>
      <c r="F118" s="307"/>
      <c r="G118" s="307"/>
      <c r="H118" s="307"/>
      <c r="I118" s="307"/>
    </row>
    <row r="119" spans="1:21" ht="15" customHeight="1" x14ac:dyDescent="0.25">
      <c r="D119" s="142"/>
      <c r="E119" s="62"/>
      <c r="F119" s="142"/>
      <c r="G119" s="62"/>
      <c r="H119" s="62"/>
    </row>
    <row r="120" spans="1:21" x14ac:dyDescent="0.25">
      <c r="A120" s="306" t="s">
        <v>102</v>
      </c>
      <c r="B120" s="307"/>
      <c r="C120" s="307"/>
      <c r="D120" s="307"/>
      <c r="E120" s="307"/>
      <c r="F120" s="307"/>
      <c r="G120" s="307"/>
      <c r="H120" s="307"/>
      <c r="I120" s="307"/>
    </row>
    <row r="121" spans="1:21" ht="15" customHeight="1" x14ac:dyDescent="0.25">
      <c r="D121" s="142"/>
      <c r="E121" s="62"/>
      <c r="F121" s="142"/>
      <c r="G121" s="62"/>
      <c r="H121" s="62"/>
    </row>
    <row r="122" spans="1:21" x14ac:dyDescent="0.25">
      <c r="A122" s="309" t="s">
        <v>104</v>
      </c>
      <c r="B122" s="307"/>
      <c r="C122" s="307"/>
      <c r="D122" s="307"/>
      <c r="E122" s="307"/>
      <c r="F122" s="307"/>
      <c r="G122" s="307"/>
      <c r="H122" s="307"/>
      <c r="I122" s="307"/>
    </row>
    <row r="123" spans="1:21" ht="15" customHeight="1" x14ac:dyDescent="0.25">
      <c r="D123" s="58"/>
      <c r="E123" s="63"/>
      <c r="F123" s="58"/>
      <c r="G123" s="63"/>
      <c r="H123" s="63"/>
    </row>
    <row r="124" spans="1:21" x14ac:dyDescent="0.25">
      <c r="G124" s="22"/>
      <c r="H124" s="22"/>
    </row>
  </sheetData>
  <sortState ref="M5:N109">
    <sortCondition ref="N5:N109"/>
  </sortState>
  <mergeCells count="9">
    <mergeCell ref="A122:I122"/>
    <mergeCell ref="A1:P1"/>
    <mergeCell ref="A3:D3"/>
    <mergeCell ref="X4:Z4"/>
    <mergeCell ref="AB4:AC4"/>
    <mergeCell ref="A114:I114"/>
    <mergeCell ref="A116:I116"/>
    <mergeCell ref="A118:I118"/>
    <mergeCell ref="A120:I120"/>
  </mergeCells>
  <pageMargins left="0.7" right="0.7" top="0.75" bottom="0.75" header="0.3" footer="0.3"/>
  <pageSetup paperSize="9" orientation="portrait" horizont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101"/>
  <sheetViews>
    <sheetView workbookViewId="0">
      <selection activeCell="L36" sqref="L36"/>
    </sheetView>
  </sheetViews>
  <sheetFormatPr defaultRowHeight="15" x14ac:dyDescent="0.25"/>
  <cols>
    <col min="2" max="2" width="36.140625" style="213" customWidth="1"/>
    <col min="3" max="5" width="9.140625" style="194"/>
    <col min="6" max="6" width="9.140625" style="204"/>
    <col min="7" max="7" width="9.140625" style="149"/>
    <col min="8" max="8" width="4.42578125" style="194" customWidth="1"/>
    <col min="9" max="9" width="4.5703125" style="194" customWidth="1"/>
    <col min="10" max="10" width="3.5703125" customWidth="1"/>
  </cols>
  <sheetData>
    <row r="1" spans="2:10" ht="15.75" thickBot="1" x14ac:dyDescent="0.3"/>
    <row r="2" spans="2:10" ht="16.5" thickBot="1" x14ac:dyDescent="0.3">
      <c r="B2" s="214"/>
      <c r="C2" s="205" t="s">
        <v>590</v>
      </c>
      <c r="D2" s="217" t="s">
        <v>0</v>
      </c>
      <c r="E2" s="198"/>
      <c r="F2" s="206"/>
      <c r="G2" s="161"/>
      <c r="H2" s="198"/>
      <c r="I2" s="198"/>
      <c r="J2" s="9"/>
    </row>
    <row r="3" spans="2:10" ht="15.75" x14ac:dyDescent="0.25">
      <c r="B3" s="215"/>
      <c r="C3" s="207" t="s">
        <v>8</v>
      </c>
      <c r="D3" s="218" t="s">
        <v>8</v>
      </c>
      <c r="E3" s="208" t="s">
        <v>111</v>
      </c>
      <c r="F3" s="209" t="s">
        <v>591</v>
      </c>
      <c r="G3" s="208" t="s">
        <v>8</v>
      </c>
      <c r="H3" s="198" t="s">
        <v>567</v>
      </c>
      <c r="I3" s="198" t="s">
        <v>566</v>
      </c>
      <c r="J3" s="9"/>
    </row>
    <row r="4" spans="2:10" x14ac:dyDescent="0.25">
      <c r="B4" s="216" t="s">
        <v>10</v>
      </c>
      <c r="C4" s="210">
        <v>1</v>
      </c>
      <c r="D4" s="219">
        <v>2</v>
      </c>
      <c r="E4" s="198">
        <f t="shared" ref="E4:E35" si="0">SUM(C4:D4)</f>
        <v>3</v>
      </c>
      <c r="F4" s="206">
        <f t="shared" ref="F4:F15" si="1">SUM(E4/2)</f>
        <v>1.5</v>
      </c>
      <c r="G4" s="161">
        <v>1</v>
      </c>
      <c r="H4" s="198">
        <v>1</v>
      </c>
      <c r="I4" s="198">
        <v>1</v>
      </c>
      <c r="J4" s="9"/>
    </row>
    <row r="5" spans="2:10" x14ac:dyDescent="0.25">
      <c r="B5" s="216" t="s">
        <v>11</v>
      </c>
      <c r="C5" s="210">
        <v>3</v>
      </c>
      <c r="D5" s="220">
        <v>1</v>
      </c>
      <c r="E5" s="198">
        <f t="shared" si="0"/>
        <v>4</v>
      </c>
      <c r="F5" s="206">
        <f t="shared" si="1"/>
        <v>2</v>
      </c>
      <c r="G5" s="161">
        <v>2</v>
      </c>
      <c r="H5" s="198">
        <v>1</v>
      </c>
      <c r="I5" s="198">
        <v>1</v>
      </c>
      <c r="J5" s="9"/>
    </row>
    <row r="6" spans="2:10" x14ac:dyDescent="0.25">
      <c r="B6" s="216" t="s">
        <v>9</v>
      </c>
      <c r="C6" s="210">
        <v>2</v>
      </c>
      <c r="D6" s="220">
        <v>5</v>
      </c>
      <c r="E6" s="198">
        <f t="shared" si="0"/>
        <v>7</v>
      </c>
      <c r="F6" s="206">
        <f t="shared" si="1"/>
        <v>3.5</v>
      </c>
      <c r="G6" s="161">
        <v>3</v>
      </c>
      <c r="H6" s="198"/>
      <c r="I6" s="198"/>
      <c r="J6" s="9"/>
    </row>
    <row r="7" spans="2:10" x14ac:dyDescent="0.25">
      <c r="B7" s="216" t="s">
        <v>14</v>
      </c>
      <c r="C7" s="210">
        <v>6</v>
      </c>
      <c r="D7" s="220">
        <v>6</v>
      </c>
      <c r="E7" s="198">
        <f t="shared" si="0"/>
        <v>12</v>
      </c>
      <c r="F7" s="206">
        <f t="shared" si="1"/>
        <v>6</v>
      </c>
      <c r="G7" s="161">
        <v>4</v>
      </c>
      <c r="H7" s="198">
        <v>1</v>
      </c>
      <c r="I7" s="198">
        <v>1</v>
      </c>
      <c r="J7" s="9"/>
    </row>
    <row r="8" spans="2:10" x14ac:dyDescent="0.25">
      <c r="B8" s="216" t="s">
        <v>17</v>
      </c>
      <c r="C8" s="210">
        <v>9</v>
      </c>
      <c r="D8" s="220">
        <v>4</v>
      </c>
      <c r="E8" s="198">
        <f t="shared" si="0"/>
        <v>13</v>
      </c>
      <c r="F8" s="206">
        <f t="shared" si="1"/>
        <v>6.5</v>
      </c>
      <c r="G8" s="161">
        <v>5</v>
      </c>
      <c r="H8" s="198"/>
      <c r="I8" s="198">
        <v>1</v>
      </c>
      <c r="J8" s="9"/>
    </row>
    <row r="9" spans="2:10" x14ac:dyDescent="0.25">
      <c r="B9" s="216" t="s">
        <v>19</v>
      </c>
      <c r="C9" s="210">
        <v>11</v>
      </c>
      <c r="D9" s="220">
        <v>3</v>
      </c>
      <c r="E9" s="198">
        <f t="shared" si="0"/>
        <v>14</v>
      </c>
      <c r="F9" s="206">
        <f t="shared" si="1"/>
        <v>7</v>
      </c>
      <c r="G9" s="161">
        <v>6</v>
      </c>
      <c r="H9" s="198"/>
      <c r="I9" s="198"/>
      <c r="J9" s="9"/>
    </row>
    <row r="10" spans="2:10" x14ac:dyDescent="0.25">
      <c r="B10" s="216" t="s">
        <v>12</v>
      </c>
      <c r="C10" s="210">
        <v>4</v>
      </c>
      <c r="D10" s="220">
        <v>11</v>
      </c>
      <c r="E10" s="198">
        <f t="shared" si="0"/>
        <v>15</v>
      </c>
      <c r="F10" s="206">
        <f t="shared" si="1"/>
        <v>7.5</v>
      </c>
      <c r="G10" s="161">
        <v>7</v>
      </c>
      <c r="H10" s="198">
        <v>1</v>
      </c>
      <c r="I10" s="198">
        <v>1</v>
      </c>
      <c r="J10" s="9"/>
    </row>
    <row r="11" spans="2:10" x14ac:dyDescent="0.25">
      <c r="B11" s="216" t="s">
        <v>15</v>
      </c>
      <c r="C11" s="210">
        <v>7</v>
      </c>
      <c r="D11" s="219">
        <v>8</v>
      </c>
      <c r="E11" s="198">
        <f t="shared" si="0"/>
        <v>15</v>
      </c>
      <c r="F11" s="206">
        <f t="shared" si="1"/>
        <v>7.5</v>
      </c>
      <c r="G11" s="161">
        <v>8</v>
      </c>
      <c r="H11" s="198">
        <v>1</v>
      </c>
      <c r="I11" s="198">
        <v>1</v>
      </c>
      <c r="J11" s="9"/>
    </row>
    <row r="12" spans="2:10" x14ac:dyDescent="0.25">
      <c r="B12" s="216" t="s">
        <v>13</v>
      </c>
      <c r="C12" s="210">
        <v>5</v>
      </c>
      <c r="D12" s="220">
        <v>12</v>
      </c>
      <c r="E12" s="198">
        <f t="shared" si="0"/>
        <v>17</v>
      </c>
      <c r="F12" s="206">
        <f t="shared" si="1"/>
        <v>8.5</v>
      </c>
      <c r="G12" s="161">
        <v>9</v>
      </c>
      <c r="H12" s="198"/>
      <c r="I12" s="198">
        <v>1</v>
      </c>
      <c r="J12" s="9"/>
    </row>
    <row r="13" spans="2:10" x14ac:dyDescent="0.25">
      <c r="B13" s="216" t="s">
        <v>16</v>
      </c>
      <c r="C13" s="210">
        <v>8</v>
      </c>
      <c r="D13" s="221">
        <v>10</v>
      </c>
      <c r="E13" s="198">
        <f t="shared" si="0"/>
        <v>18</v>
      </c>
      <c r="F13" s="206">
        <f t="shared" si="1"/>
        <v>9</v>
      </c>
      <c r="G13" s="161">
        <v>10</v>
      </c>
      <c r="H13" s="198">
        <v>1</v>
      </c>
      <c r="I13" s="198">
        <v>1</v>
      </c>
      <c r="J13" s="9"/>
    </row>
    <row r="14" spans="2:10" x14ac:dyDescent="0.25">
      <c r="B14" s="216" t="s">
        <v>22</v>
      </c>
      <c r="C14" s="210">
        <v>14</v>
      </c>
      <c r="D14" s="221">
        <v>13</v>
      </c>
      <c r="E14" s="198">
        <f t="shared" si="0"/>
        <v>27</v>
      </c>
      <c r="F14" s="206">
        <f t="shared" si="1"/>
        <v>13.5</v>
      </c>
      <c r="G14" s="161">
        <v>11</v>
      </c>
      <c r="H14" s="198"/>
      <c r="I14" s="198">
        <v>1</v>
      </c>
      <c r="J14" s="9"/>
    </row>
    <row r="15" spans="2:10" x14ac:dyDescent="0.25">
      <c r="B15" s="216" t="s">
        <v>23</v>
      </c>
      <c r="C15" s="210">
        <v>15</v>
      </c>
      <c r="D15" s="220">
        <v>17</v>
      </c>
      <c r="E15" s="198">
        <f t="shared" si="0"/>
        <v>32</v>
      </c>
      <c r="F15" s="206">
        <f t="shared" si="1"/>
        <v>16</v>
      </c>
      <c r="G15" s="161">
        <v>12</v>
      </c>
      <c r="H15" s="198"/>
      <c r="I15" s="198">
        <v>1</v>
      </c>
      <c r="J15" s="9"/>
    </row>
    <row r="16" spans="2:10" x14ac:dyDescent="0.25">
      <c r="B16" s="216" t="s">
        <v>24</v>
      </c>
      <c r="C16" s="210">
        <v>16</v>
      </c>
      <c r="D16" s="222"/>
      <c r="E16" s="198">
        <f t="shared" si="0"/>
        <v>16</v>
      </c>
      <c r="F16" s="206">
        <v>16</v>
      </c>
      <c r="G16" s="161">
        <v>13</v>
      </c>
      <c r="H16" s="198"/>
      <c r="I16" s="198"/>
      <c r="J16" s="9"/>
    </row>
    <row r="17" spans="2:10" x14ac:dyDescent="0.25">
      <c r="B17" s="216" t="s">
        <v>26</v>
      </c>
      <c r="C17" s="210">
        <v>18</v>
      </c>
      <c r="D17" s="220">
        <v>15</v>
      </c>
      <c r="E17" s="198">
        <f t="shared" si="0"/>
        <v>33</v>
      </c>
      <c r="F17" s="206">
        <f t="shared" ref="F17:F25" si="2">SUM(E17/2)</f>
        <v>16.5</v>
      </c>
      <c r="G17" s="161">
        <v>14</v>
      </c>
      <c r="H17" s="198"/>
      <c r="I17" s="198">
        <v>1</v>
      </c>
      <c r="J17" s="9"/>
    </row>
    <row r="18" spans="2:10" x14ac:dyDescent="0.25">
      <c r="B18" s="216" t="s">
        <v>29</v>
      </c>
      <c r="C18" s="210">
        <v>21</v>
      </c>
      <c r="D18" s="219">
        <v>18</v>
      </c>
      <c r="E18" s="198">
        <f t="shared" si="0"/>
        <v>39</v>
      </c>
      <c r="F18" s="206">
        <f t="shared" si="2"/>
        <v>19.5</v>
      </c>
      <c r="G18" s="161">
        <v>15</v>
      </c>
      <c r="H18" s="198"/>
      <c r="I18" s="198"/>
      <c r="J18" s="9"/>
    </row>
    <row r="19" spans="2:10" x14ac:dyDescent="0.25">
      <c r="B19" s="216" t="s">
        <v>27</v>
      </c>
      <c r="C19" s="210">
        <v>19</v>
      </c>
      <c r="D19" s="223">
        <v>22</v>
      </c>
      <c r="E19" s="198">
        <f t="shared" si="0"/>
        <v>41</v>
      </c>
      <c r="F19" s="206">
        <f t="shared" si="2"/>
        <v>20.5</v>
      </c>
      <c r="G19" s="161">
        <v>16</v>
      </c>
      <c r="H19" s="198"/>
      <c r="I19" s="198">
        <v>1</v>
      </c>
      <c r="J19" s="9"/>
    </row>
    <row r="20" spans="2:10" x14ac:dyDescent="0.25">
      <c r="B20" s="216" t="s">
        <v>21</v>
      </c>
      <c r="C20" s="210">
        <v>13</v>
      </c>
      <c r="D20" s="223">
        <v>32</v>
      </c>
      <c r="E20" s="198">
        <f t="shared" si="0"/>
        <v>45</v>
      </c>
      <c r="F20" s="206">
        <f t="shared" si="2"/>
        <v>22.5</v>
      </c>
      <c r="G20" s="161">
        <v>17</v>
      </c>
      <c r="H20" s="198">
        <v>1</v>
      </c>
      <c r="I20" s="198">
        <v>1</v>
      </c>
      <c r="J20" s="9"/>
    </row>
    <row r="21" spans="2:10" x14ac:dyDescent="0.25">
      <c r="B21" s="216" t="s">
        <v>31</v>
      </c>
      <c r="C21" s="210">
        <v>23</v>
      </c>
      <c r="D21" s="223">
        <v>23</v>
      </c>
      <c r="E21" s="198">
        <f t="shared" si="0"/>
        <v>46</v>
      </c>
      <c r="F21" s="206">
        <f t="shared" si="2"/>
        <v>23</v>
      </c>
      <c r="G21" s="161">
        <v>18</v>
      </c>
      <c r="H21" s="198"/>
      <c r="I21" s="198"/>
      <c r="J21" s="9"/>
    </row>
    <row r="22" spans="2:10" x14ac:dyDescent="0.25">
      <c r="B22" s="216" t="s">
        <v>18</v>
      </c>
      <c r="C22" s="210">
        <v>10</v>
      </c>
      <c r="D22" s="223">
        <v>37</v>
      </c>
      <c r="E22" s="198">
        <f t="shared" si="0"/>
        <v>47</v>
      </c>
      <c r="F22" s="206">
        <f t="shared" si="2"/>
        <v>23.5</v>
      </c>
      <c r="G22" s="161">
        <v>19</v>
      </c>
      <c r="H22" s="198"/>
      <c r="I22" s="198">
        <v>1</v>
      </c>
      <c r="J22" s="9"/>
    </row>
    <row r="23" spans="2:10" x14ac:dyDescent="0.25">
      <c r="B23" s="216" t="s">
        <v>124</v>
      </c>
      <c r="C23" s="212"/>
      <c r="D23" s="223">
        <v>47</v>
      </c>
      <c r="E23" s="198">
        <f t="shared" si="0"/>
        <v>47</v>
      </c>
      <c r="F23" s="206">
        <f t="shared" si="2"/>
        <v>23.5</v>
      </c>
      <c r="G23" s="161">
        <v>20</v>
      </c>
      <c r="H23" s="198"/>
      <c r="I23" s="198"/>
      <c r="J23" s="9"/>
    </row>
    <row r="24" spans="2:10" x14ac:dyDescent="0.25">
      <c r="B24" s="216" t="s">
        <v>125</v>
      </c>
      <c r="C24" s="212"/>
      <c r="D24" s="223">
        <v>48</v>
      </c>
      <c r="E24" s="198">
        <f t="shared" si="0"/>
        <v>48</v>
      </c>
      <c r="F24" s="206">
        <f t="shared" si="2"/>
        <v>24</v>
      </c>
      <c r="G24" s="161">
        <v>21</v>
      </c>
      <c r="H24" s="198"/>
      <c r="I24" s="198"/>
      <c r="J24" s="9"/>
    </row>
    <row r="25" spans="2:10" x14ac:dyDescent="0.25">
      <c r="B25" s="216" t="s">
        <v>25</v>
      </c>
      <c r="C25" s="210">
        <v>17</v>
      </c>
      <c r="D25" s="223">
        <v>34</v>
      </c>
      <c r="E25" s="198">
        <f t="shared" si="0"/>
        <v>51</v>
      </c>
      <c r="F25" s="206">
        <f t="shared" si="2"/>
        <v>25.5</v>
      </c>
      <c r="G25" s="161">
        <v>22</v>
      </c>
      <c r="H25" s="198"/>
      <c r="I25" s="198"/>
      <c r="J25" s="9"/>
    </row>
    <row r="26" spans="2:10" x14ac:dyDescent="0.25">
      <c r="B26" s="216" t="s">
        <v>35</v>
      </c>
      <c r="C26" s="210">
        <v>27</v>
      </c>
      <c r="D26" s="222"/>
      <c r="E26" s="198">
        <f t="shared" si="0"/>
        <v>27</v>
      </c>
      <c r="F26" s="206">
        <v>27</v>
      </c>
      <c r="G26" s="161">
        <v>23</v>
      </c>
      <c r="H26" s="198"/>
      <c r="I26" s="198">
        <v>1</v>
      </c>
      <c r="J26" s="9"/>
    </row>
    <row r="27" spans="2:10" x14ac:dyDescent="0.25">
      <c r="B27" s="216" t="s">
        <v>36</v>
      </c>
      <c r="C27" s="210">
        <v>28</v>
      </c>
      <c r="D27" s="223">
        <v>26</v>
      </c>
      <c r="E27" s="198">
        <f t="shared" si="0"/>
        <v>54</v>
      </c>
      <c r="F27" s="206">
        <f>SUM(E27/2)</f>
        <v>27</v>
      </c>
      <c r="G27" s="161">
        <v>24</v>
      </c>
      <c r="H27" s="198"/>
      <c r="I27" s="198"/>
      <c r="J27" s="9"/>
    </row>
    <row r="28" spans="2:10" x14ac:dyDescent="0.25">
      <c r="B28" s="216" t="s">
        <v>28</v>
      </c>
      <c r="C28" s="210">
        <v>20</v>
      </c>
      <c r="D28" s="223">
        <v>35</v>
      </c>
      <c r="E28" s="198">
        <f t="shared" si="0"/>
        <v>55</v>
      </c>
      <c r="F28" s="206">
        <f>SUM(E28/2)</f>
        <v>27.5</v>
      </c>
      <c r="G28" s="161">
        <v>25</v>
      </c>
      <c r="H28" s="198"/>
      <c r="I28" s="198"/>
      <c r="J28" s="9"/>
    </row>
    <row r="29" spans="2:10" x14ac:dyDescent="0.25">
      <c r="B29" s="216" t="s">
        <v>44</v>
      </c>
      <c r="C29" s="212">
        <v>37</v>
      </c>
      <c r="D29" s="221">
        <v>19</v>
      </c>
      <c r="E29" s="198">
        <f t="shared" si="0"/>
        <v>56</v>
      </c>
      <c r="F29" s="206">
        <f>SUM(E29/2)</f>
        <v>28</v>
      </c>
      <c r="G29" s="161">
        <v>26</v>
      </c>
      <c r="H29" s="198"/>
      <c r="I29" s="198"/>
      <c r="J29" s="9"/>
    </row>
    <row r="30" spans="2:10" x14ac:dyDescent="0.25">
      <c r="B30" s="216" t="s">
        <v>37</v>
      </c>
      <c r="C30" s="210">
        <v>29</v>
      </c>
      <c r="D30" s="223">
        <v>28</v>
      </c>
      <c r="E30" s="198">
        <f t="shared" si="0"/>
        <v>57</v>
      </c>
      <c r="F30" s="206">
        <f>SUM(E30/2)</f>
        <v>28.5</v>
      </c>
      <c r="G30" s="161">
        <v>27</v>
      </c>
      <c r="H30" s="198"/>
      <c r="I30" s="198">
        <v>1</v>
      </c>
      <c r="J30" s="9"/>
    </row>
    <row r="31" spans="2:10" x14ac:dyDescent="0.25">
      <c r="B31" s="216" t="s">
        <v>39</v>
      </c>
      <c r="C31" s="210">
        <v>31</v>
      </c>
      <c r="D31" s="223">
        <v>27</v>
      </c>
      <c r="E31" s="198">
        <f t="shared" si="0"/>
        <v>58</v>
      </c>
      <c r="F31" s="206">
        <f>SUM(E31/2)</f>
        <v>29</v>
      </c>
      <c r="G31" s="161">
        <v>28</v>
      </c>
      <c r="H31" s="198"/>
      <c r="I31" s="198"/>
      <c r="J31" s="9"/>
    </row>
    <row r="32" spans="2:10" x14ac:dyDescent="0.25">
      <c r="B32" s="216" t="s">
        <v>38</v>
      </c>
      <c r="C32" s="210">
        <v>30</v>
      </c>
      <c r="D32" s="222"/>
      <c r="E32" s="198">
        <f t="shared" si="0"/>
        <v>30</v>
      </c>
      <c r="F32" s="206">
        <v>30</v>
      </c>
      <c r="G32" s="161">
        <v>29</v>
      </c>
      <c r="H32" s="198"/>
      <c r="I32" s="198"/>
      <c r="J32" s="9"/>
    </row>
    <row r="33" spans="2:10" x14ac:dyDescent="0.25">
      <c r="B33" s="216" t="s">
        <v>40</v>
      </c>
      <c r="C33" s="211">
        <v>32</v>
      </c>
      <c r="D33" s="223">
        <v>28</v>
      </c>
      <c r="E33" s="198">
        <f t="shared" si="0"/>
        <v>60</v>
      </c>
      <c r="F33" s="206">
        <f>SUM(E33/2)</f>
        <v>30</v>
      </c>
      <c r="G33" s="161">
        <v>30</v>
      </c>
      <c r="H33" s="198"/>
      <c r="I33" s="198"/>
      <c r="J33" s="9"/>
    </row>
    <row r="34" spans="2:10" x14ac:dyDescent="0.25">
      <c r="B34" s="216" t="s">
        <v>41</v>
      </c>
      <c r="C34" s="212">
        <v>33</v>
      </c>
      <c r="D34" s="222"/>
      <c r="E34" s="198">
        <f t="shared" si="0"/>
        <v>33</v>
      </c>
      <c r="F34" s="206">
        <v>33</v>
      </c>
      <c r="G34" s="161">
        <v>31</v>
      </c>
      <c r="H34" s="198"/>
      <c r="I34" s="198">
        <v>1</v>
      </c>
      <c r="J34" s="9"/>
    </row>
    <row r="35" spans="2:10" x14ac:dyDescent="0.25">
      <c r="B35" s="216" t="s">
        <v>42</v>
      </c>
      <c r="C35" s="212">
        <v>34</v>
      </c>
      <c r="D35" s="222"/>
      <c r="E35" s="198">
        <f t="shared" si="0"/>
        <v>34</v>
      </c>
      <c r="F35" s="206">
        <v>34</v>
      </c>
      <c r="G35" s="161">
        <v>32</v>
      </c>
      <c r="H35" s="198"/>
      <c r="I35" s="198"/>
      <c r="J35" s="9"/>
    </row>
    <row r="36" spans="2:10" x14ac:dyDescent="0.25">
      <c r="B36" s="216" t="s">
        <v>20</v>
      </c>
      <c r="C36" s="210">
        <v>12</v>
      </c>
      <c r="D36" s="223">
        <v>57</v>
      </c>
      <c r="E36" s="198">
        <f t="shared" ref="E36:E67" si="3">SUM(C36:D36)</f>
        <v>69</v>
      </c>
      <c r="F36" s="206">
        <f>SUM(E36/2)</f>
        <v>34.5</v>
      </c>
      <c r="G36" s="161">
        <v>33</v>
      </c>
      <c r="H36" s="198"/>
      <c r="I36" s="198"/>
      <c r="J36" s="9"/>
    </row>
    <row r="37" spans="2:10" x14ac:dyDescent="0.25">
      <c r="B37" s="216" t="s">
        <v>33</v>
      </c>
      <c r="C37" s="210">
        <v>25</v>
      </c>
      <c r="D37" s="223">
        <v>45</v>
      </c>
      <c r="E37" s="198">
        <f t="shared" si="3"/>
        <v>70</v>
      </c>
      <c r="F37" s="206">
        <f>SUM(E37/2)</f>
        <v>35</v>
      </c>
      <c r="G37" s="161">
        <v>34</v>
      </c>
      <c r="H37" s="198"/>
      <c r="I37" s="198"/>
      <c r="J37" s="9"/>
    </row>
    <row r="38" spans="2:10" x14ac:dyDescent="0.25">
      <c r="B38" s="216" t="s">
        <v>43</v>
      </c>
      <c r="C38" s="212">
        <v>35</v>
      </c>
      <c r="D38" s="222"/>
      <c r="E38" s="198">
        <f t="shared" si="3"/>
        <v>35</v>
      </c>
      <c r="F38" s="206">
        <v>35</v>
      </c>
      <c r="G38" s="161">
        <v>35</v>
      </c>
      <c r="H38" s="198"/>
      <c r="I38" s="198"/>
      <c r="J38" s="9"/>
    </row>
    <row r="39" spans="2:10" x14ac:dyDescent="0.25">
      <c r="B39" s="216" t="s">
        <v>32</v>
      </c>
      <c r="C39" s="210">
        <v>24</v>
      </c>
      <c r="D39" s="223">
        <v>49</v>
      </c>
      <c r="E39" s="198">
        <f t="shared" si="3"/>
        <v>73</v>
      </c>
      <c r="F39" s="206">
        <f>SUM(E39/2)</f>
        <v>36.5</v>
      </c>
      <c r="G39" s="161">
        <v>36</v>
      </c>
      <c r="H39" s="198"/>
      <c r="I39" s="198"/>
      <c r="J39" s="9"/>
    </row>
    <row r="40" spans="2:10" x14ac:dyDescent="0.25">
      <c r="B40" s="216" t="s">
        <v>30</v>
      </c>
      <c r="C40" s="210">
        <v>22</v>
      </c>
      <c r="D40" s="223">
        <v>54</v>
      </c>
      <c r="E40" s="198">
        <f t="shared" si="3"/>
        <v>76</v>
      </c>
      <c r="F40" s="206">
        <f>SUM(E40/2)</f>
        <v>38</v>
      </c>
      <c r="G40" s="161">
        <v>37</v>
      </c>
      <c r="H40" s="198"/>
      <c r="I40" s="198"/>
      <c r="J40" s="9"/>
    </row>
    <row r="41" spans="2:10" x14ac:dyDescent="0.25">
      <c r="B41" s="216" t="s">
        <v>284</v>
      </c>
      <c r="C41" s="210">
        <v>26</v>
      </c>
      <c r="D41" s="223">
        <v>50</v>
      </c>
      <c r="E41" s="198">
        <f t="shared" si="3"/>
        <v>76</v>
      </c>
      <c r="F41" s="206">
        <f>SUM(E41/2)</f>
        <v>38</v>
      </c>
      <c r="G41" s="161">
        <v>38</v>
      </c>
      <c r="H41" s="198"/>
      <c r="I41" s="198"/>
      <c r="J41" s="9"/>
    </row>
    <row r="42" spans="2:10" x14ac:dyDescent="0.25">
      <c r="B42" s="216" t="s">
        <v>46</v>
      </c>
      <c r="C42" s="212">
        <v>38</v>
      </c>
      <c r="D42" s="222"/>
      <c r="E42" s="198">
        <f t="shared" si="3"/>
        <v>38</v>
      </c>
      <c r="F42" s="206">
        <v>38</v>
      </c>
      <c r="G42" s="161">
        <v>39</v>
      </c>
      <c r="H42" s="198"/>
      <c r="I42" s="198"/>
      <c r="J42" s="9"/>
    </row>
    <row r="43" spans="2:10" x14ac:dyDescent="0.25">
      <c r="B43" s="216" t="s">
        <v>544</v>
      </c>
      <c r="C43" s="212">
        <v>41</v>
      </c>
      <c r="D43" s="223">
        <v>36</v>
      </c>
      <c r="E43" s="198">
        <f t="shared" si="3"/>
        <v>77</v>
      </c>
      <c r="F43" s="206">
        <f>SUM(E43/2)</f>
        <v>38.5</v>
      </c>
      <c r="G43" s="161">
        <v>40</v>
      </c>
      <c r="H43" s="198"/>
      <c r="I43" s="198"/>
      <c r="J43" s="9"/>
    </row>
    <row r="44" spans="2:10" x14ac:dyDescent="0.25">
      <c r="B44" s="216" t="s">
        <v>71</v>
      </c>
      <c r="C44" s="212">
        <v>63</v>
      </c>
      <c r="D44" s="220">
        <v>14</v>
      </c>
      <c r="E44" s="198">
        <f t="shared" si="3"/>
        <v>77</v>
      </c>
      <c r="F44" s="206">
        <f>SUM(E44/2)</f>
        <v>38.5</v>
      </c>
      <c r="G44" s="161">
        <v>41</v>
      </c>
      <c r="H44" s="198"/>
      <c r="I44" s="198"/>
      <c r="J44" s="9"/>
    </row>
    <row r="45" spans="2:10" x14ac:dyDescent="0.25">
      <c r="B45" s="216" t="s">
        <v>47</v>
      </c>
      <c r="C45" s="212">
        <v>39</v>
      </c>
      <c r="D45" s="222"/>
      <c r="E45" s="198">
        <f t="shared" si="3"/>
        <v>39</v>
      </c>
      <c r="F45" s="206">
        <v>39</v>
      </c>
      <c r="G45" s="161">
        <v>42</v>
      </c>
      <c r="H45" s="198"/>
      <c r="I45" s="198"/>
      <c r="J45" s="9"/>
    </row>
    <row r="46" spans="2:10" x14ac:dyDescent="0.25">
      <c r="B46" s="216" t="s">
        <v>48</v>
      </c>
      <c r="C46" s="212">
        <v>40</v>
      </c>
      <c r="D46" s="222"/>
      <c r="E46" s="198">
        <f t="shared" si="3"/>
        <v>40</v>
      </c>
      <c r="F46" s="206">
        <v>40</v>
      </c>
      <c r="G46" s="161">
        <v>43</v>
      </c>
      <c r="H46" s="198"/>
      <c r="I46" s="198"/>
      <c r="J46" s="9"/>
    </row>
    <row r="47" spans="2:10" x14ac:dyDescent="0.25">
      <c r="B47" s="216" t="s">
        <v>51</v>
      </c>
      <c r="C47" s="212">
        <v>43</v>
      </c>
      <c r="D47" s="223">
        <v>39</v>
      </c>
      <c r="E47" s="198">
        <f t="shared" si="3"/>
        <v>82</v>
      </c>
      <c r="F47" s="206">
        <f>SUM(E47/2)</f>
        <v>41</v>
      </c>
      <c r="G47" s="161">
        <v>44</v>
      </c>
      <c r="H47" s="198"/>
      <c r="I47" s="198"/>
      <c r="J47" s="9"/>
    </row>
    <row r="48" spans="2:10" x14ac:dyDescent="0.25">
      <c r="B48" s="216" t="s">
        <v>66</v>
      </c>
      <c r="C48" s="212">
        <v>58</v>
      </c>
      <c r="D48" s="220">
        <v>24</v>
      </c>
      <c r="E48" s="198">
        <f t="shared" si="3"/>
        <v>82</v>
      </c>
      <c r="F48" s="206">
        <f>SUM(E48/2)</f>
        <v>41</v>
      </c>
      <c r="G48" s="161">
        <v>45</v>
      </c>
      <c r="H48" s="198"/>
      <c r="I48" s="198"/>
      <c r="J48" s="9"/>
    </row>
    <row r="49" spans="2:10" x14ac:dyDescent="0.25">
      <c r="B49" s="216" t="s">
        <v>50</v>
      </c>
      <c r="C49" s="212">
        <v>42</v>
      </c>
      <c r="D49" s="222"/>
      <c r="E49" s="198">
        <f t="shared" si="3"/>
        <v>42</v>
      </c>
      <c r="F49" s="206">
        <v>42</v>
      </c>
      <c r="G49" s="161">
        <v>46</v>
      </c>
      <c r="H49" s="198"/>
      <c r="I49" s="198"/>
      <c r="J49" s="9"/>
    </row>
    <row r="50" spans="2:10" x14ac:dyDescent="0.25">
      <c r="B50" s="216" t="s">
        <v>79</v>
      </c>
      <c r="C50" s="212">
        <v>71</v>
      </c>
      <c r="D50" s="220">
        <v>16</v>
      </c>
      <c r="E50" s="198">
        <f t="shared" si="3"/>
        <v>87</v>
      </c>
      <c r="F50" s="206">
        <f>SUM(E50/2)</f>
        <v>43.5</v>
      </c>
      <c r="G50" s="161">
        <v>47</v>
      </c>
      <c r="H50" s="198"/>
      <c r="I50" s="198"/>
      <c r="J50" s="9"/>
    </row>
    <row r="51" spans="2:10" x14ac:dyDescent="0.25">
      <c r="B51" s="216" t="s">
        <v>52</v>
      </c>
      <c r="C51" s="212">
        <v>44</v>
      </c>
      <c r="D51" s="222"/>
      <c r="E51" s="198">
        <f t="shared" si="3"/>
        <v>44</v>
      </c>
      <c r="F51" s="206">
        <v>44</v>
      </c>
      <c r="G51" s="161">
        <v>48</v>
      </c>
      <c r="H51" s="198"/>
      <c r="I51" s="198">
        <v>1</v>
      </c>
      <c r="J51" s="9"/>
    </row>
    <row r="52" spans="2:10" x14ac:dyDescent="0.25">
      <c r="B52" s="216" t="s">
        <v>45</v>
      </c>
      <c r="C52" s="212">
        <v>36</v>
      </c>
      <c r="D52" s="223">
        <v>53</v>
      </c>
      <c r="E52" s="198">
        <f t="shared" si="3"/>
        <v>89</v>
      </c>
      <c r="F52" s="206">
        <f>SUM(E52/2)</f>
        <v>44.5</v>
      </c>
      <c r="G52" s="161">
        <v>49</v>
      </c>
      <c r="H52" s="198"/>
      <c r="I52" s="198"/>
      <c r="J52" s="9"/>
    </row>
    <row r="53" spans="2:10" x14ac:dyDescent="0.25">
      <c r="B53" s="216" t="s">
        <v>54</v>
      </c>
      <c r="C53" s="212">
        <v>46</v>
      </c>
      <c r="D53" s="223">
        <v>43</v>
      </c>
      <c r="E53" s="198">
        <f t="shared" si="3"/>
        <v>89</v>
      </c>
      <c r="F53" s="206">
        <f>SUM(E53/2)</f>
        <v>44.5</v>
      </c>
      <c r="G53" s="161">
        <v>50</v>
      </c>
      <c r="H53" s="198"/>
      <c r="I53" s="198"/>
      <c r="J53" s="9"/>
    </row>
    <row r="54" spans="2:10" x14ac:dyDescent="0.25">
      <c r="B54" s="216" t="s">
        <v>53</v>
      </c>
      <c r="C54" s="212">
        <v>45</v>
      </c>
      <c r="D54" s="222"/>
      <c r="E54" s="198">
        <f t="shared" si="3"/>
        <v>45</v>
      </c>
      <c r="F54" s="206">
        <v>45</v>
      </c>
      <c r="G54" s="161">
        <v>51</v>
      </c>
      <c r="H54" s="198"/>
      <c r="I54" s="198"/>
      <c r="J54" s="9"/>
    </row>
    <row r="55" spans="2:10" x14ac:dyDescent="0.25">
      <c r="B55" s="216" t="s">
        <v>551</v>
      </c>
      <c r="C55" s="212">
        <v>81</v>
      </c>
      <c r="D55" s="220">
        <v>9</v>
      </c>
      <c r="E55" s="198">
        <f t="shared" si="3"/>
        <v>90</v>
      </c>
      <c r="F55" s="206">
        <f>SUM(E55/2)</f>
        <v>45</v>
      </c>
      <c r="G55" s="161">
        <v>52</v>
      </c>
      <c r="H55" s="198"/>
      <c r="I55" s="198"/>
      <c r="J55" s="9"/>
    </row>
    <row r="56" spans="2:10" x14ac:dyDescent="0.25">
      <c r="B56" s="216" t="s">
        <v>107</v>
      </c>
      <c r="C56" s="212">
        <v>83</v>
      </c>
      <c r="D56" s="220">
        <v>7</v>
      </c>
      <c r="E56" s="198">
        <f t="shared" si="3"/>
        <v>90</v>
      </c>
      <c r="F56" s="206">
        <f>SUM(E56/2)</f>
        <v>45</v>
      </c>
      <c r="G56" s="161">
        <v>53</v>
      </c>
      <c r="H56" s="198"/>
      <c r="I56" s="198"/>
      <c r="J56" s="9"/>
    </row>
    <row r="57" spans="2:10" x14ac:dyDescent="0.25">
      <c r="B57" s="216" t="s">
        <v>55</v>
      </c>
      <c r="C57" s="212">
        <v>47</v>
      </c>
      <c r="D57" s="223">
        <v>44</v>
      </c>
      <c r="E57" s="198">
        <f t="shared" si="3"/>
        <v>91</v>
      </c>
      <c r="F57" s="206">
        <f>SUM(E57/2)</f>
        <v>45.5</v>
      </c>
      <c r="G57" s="161">
        <v>54</v>
      </c>
      <c r="H57" s="198"/>
      <c r="I57" s="198"/>
      <c r="J57" s="9"/>
    </row>
    <row r="58" spans="2:10" x14ac:dyDescent="0.25">
      <c r="B58" s="216" t="s">
        <v>76</v>
      </c>
      <c r="C58" s="212">
        <v>67</v>
      </c>
      <c r="D58" s="223">
        <v>25</v>
      </c>
      <c r="E58" s="198">
        <f t="shared" si="3"/>
        <v>92</v>
      </c>
      <c r="F58" s="206">
        <f>SUM(E58/2)</f>
        <v>46</v>
      </c>
      <c r="G58" s="161">
        <v>55</v>
      </c>
      <c r="H58" s="198"/>
      <c r="I58" s="198"/>
      <c r="J58" s="9"/>
    </row>
    <row r="59" spans="2:10" x14ac:dyDescent="0.25">
      <c r="B59" s="216" t="s">
        <v>56</v>
      </c>
      <c r="C59" s="212">
        <v>48</v>
      </c>
      <c r="D59" s="220"/>
      <c r="E59" s="198">
        <f t="shared" si="3"/>
        <v>48</v>
      </c>
      <c r="F59" s="206">
        <v>48</v>
      </c>
      <c r="G59" s="161">
        <v>56</v>
      </c>
      <c r="H59" s="198"/>
      <c r="I59" s="198"/>
      <c r="J59" s="9"/>
    </row>
    <row r="60" spans="2:10" x14ac:dyDescent="0.25">
      <c r="B60" s="216" t="s">
        <v>57</v>
      </c>
      <c r="C60" s="212">
        <v>49</v>
      </c>
      <c r="D60" s="220"/>
      <c r="E60" s="198">
        <f t="shared" si="3"/>
        <v>49</v>
      </c>
      <c r="F60" s="206">
        <v>49</v>
      </c>
      <c r="G60" s="161">
        <v>57</v>
      </c>
      <c r="H60" s="198"/>
      <c r="I60" s="198"/>
      <c r="J60" s="9"/>
    </row>
    <row r="61" spans="2:10" x14ac:dyDescent="0.25">
      <c r="B61" s="216" t="s">
        <v>65</v>
      </c>
      <c r="C61" s="212">
        <v>57</v>
      </c>
      <c r="D61" s="223">
        <v>41</v>
      </c>
      <c r="E61" s="198">
        <f t="shared" si="3"/>
        <v>98</v>
      </c>
      <c r="F61" s="206">
        <f>SUM(E61/2)</f>
        <v>49</v>
      </c>
      <c r="G61" s="161">
        <v>58</v>
      </c>
      <c r="H61" s="198"/>
      <c r="I61" s="198"/>
      <c r="J61" s="9"/>
    </row>
    <row r="62" spans="2:10" x14ac:dyDescent="0.25">
      <c r="B62" s="216" t="s">
        <v>58</v>
      </c>
      <c r="C62" s="212">
        <v>50</v>
      </c>
      <c r="D62" s="220"/>
      <c r="E62" s="198">
        <f t="shared" si="3"/>
        <v>50</v>
      </c>
      <c r="F62" s="206">
        <v>50</v>
      </c>
      <c r="G62" s="161">
        <v>59</v>
      </c>
      <c r="H62" s="198"/>
      <c r="I62" s="198"/>
      <c r="J62" s="9"/>
    </row>
    <row r="63" spans="2:10" x14ac:dyDescent="0.25">
      <c r="B63" s="216" t="s">
        <v>75</v>
      </c>
      <c r="C63" s="212">
        <v>68</v>
      </c>
      <c r="D63" s="223">
        <v>33</v>
      </c>
      <c r="E63" s="198">
        <f t="shared" si="3"/>
        <v>101</v>
      </c>
      <c r="F63" s="206">
        <f>SUM(E63/2)</f>
        <v>50.5</v>
      </c>
      <c r="G63" s="161">
        <v>60</v>
      </c>
      <c r="H63" s="198"/>
      <c r="I63" s="198"/>
      <c r="J63" s="9"/>
    </row>
    <row r="64" spans="2:10" x14ac:dyDescent="0.25">
      <c r="B64" s="216" t="s">
        <v>59</v>
      </c>
      <c r="C64" s="212">
        <v>51</v>
      </c>
      <c r="D64" s="220"/>
      <c r="E64" s="198">
        <f t="shared" si="3"/>
        <v>51</v>
      </c>
      <c r="F64" s="206">
        <v>51</v>
      </c>
      <c r="G64" s="161">
        <v>61</v>
      </c>
      <c r="H64" s="198"/>
      <c r="I64" s="198"/>
      <c r="J64" s="9"/>
    </row>
    <row r="65" spans="2:10" x14ac:dyDescent="0.25">
      <c r="B65" s="216" t="s">
        <v>60</v>
      </c>
      <c r="C65" s="212">
        <v>52</v>
      </c>
      <c r="D65" s="220"/>
      <c r="E65" s="198">
        <f t="shared" si="3"/>
        <v>52</v>
      </c>
      <c r="F65" s="206">
        <v>52</v>
      </c>
      <c r="G65" s="161">
        <v>62</v>
      </c>
      <c r="H65" s="198"/>
      <c r="I65" s="198"/>
      <c r="J65" s="9"/>
    </row>
    <row r="66" spans="2:10" x14ac:dyDescent="0.25">
      <c r="B66" s="216" t="s">
        <v>61</v>
      </c>
      <c r="C66" s="212">
        <v>53</v>
      </c>
      <c r="D66" s="220"/>
      <c r="E66" s="198">
        <f t="shared" si="3"/>
        <v>53</v>
      </c>
      <c r="F66" s="206">
        <v>53</v>
      </c>
      <c r="G66" s="161">
        <v>63</v>
      </c>
      <c r="H66" s="198"/>
      <c r="I66" s="198"/>
      <c r="J66" s="9"/>
    </row>
    <row r="67" spans="2:10" x14ac:dyDescent="0.25">
      <c r="B67" s="216" t="s">
        <v>92</v>
      </c>
      <c r="C67" s="212">
        <v>86</v>
      </c>
      <c r="D67" s="220">
        <v>20</v>
      </c>
      <c r="E67" s="198">
        <f t="shared" si="3"/>
        <v>106</v>
      </c>
      <c r="F67" s="206">
        <f>SUM(E67/2)</f>
        <v>53</v>
      </c>
      <c r="G67" s="161">
        <v>64</v>
      </c>
      <c r="H67" s="198"/>
      <c r="I67" s="198"/>
      <c r="J67" s="9"/>
    </row>
    <row r="68" spans="2:10" x14ac:dyDescent="0.25">
      <c r="B68" s="216" t="s">
        <v>62</v>
      </c>
      <c r="C68" s="212">
        <v>54</v>
      </c>
      <c r="D68" s="220"/>
      <c r="E68" s="198">
        <f t="shared" ref="E68:E99" si="4">SUM(C68:D68)</f>
        <v>54</v>
      </c>
      <c r="F68" s="206">
        <v>54</v>
      </c>
      <c r="G68" s="161">
        <v>65</v>
      </c>
      <c r="H68" s="198"/>
      <c r="I68" s="198">
        <v>1</v>
      </c>
      <c r="J68" s="9"/>
    </row>
    <row r="69" spans="2:10" x14ac:dyDescent="0.25">
      <c r="B69" s="216" t="s">
        <v>63</v>
      </c>
      <c r="C69" s="212">
        <v>55</v>
      </c>
      <c r="D69" s="220"/>
      <c r="E69" s="198">
        <f t="shared" si="4"/>
        <v>55</v>
      </c>
      <c r="F69" s="206">
        <v>55</v>
      </c>
      <c r="G69" s="161">
        <v>66</v>
      </c>
      <c r="H69" s="198"/>
      <c r="I69" s="198"/>
      <c r="J69" s="9"/>
    </row>
    <row r="70" spans="2:10" x14ac:dyDescent="0.25">
      <c r="B70" s="216" t="s">
        <v>78</v>
      </c>
      <c r="C70" s="212">
        <v>70</v>
      </c>
      <c r="D70" s="223">
        <v>40</v>
      </c>
      <c r="E70" s="198">
        <f t="shared" si="4"/>
        <v>110</v>
      </c>
      <c r="F70" s="206">
        <f>SUM(E70/2)</f>
        <v>55</v>
      </c>
      <c r="G70" s="161">
        <v>67</v>
      </c>
      <c r="H70" s="198"/>
      <c r="I70" s="198"/>
      <c r="J70" s="9"/>
    </row>
    <row r="71" spans="2:10" x14ac:dyDescent="0.25">
      <c r="B71" s="216" t="s">
        <v>64</v>
      </c>
      <c r="C71" s="212">
        <v>56</v>
      </c>
      <c r="D71" s="220"/>
      <c r="E71" s="198">
        <f t="shared" si="4"/>
        <v>56</v>
      </c>
      <c r="F71" s="206">
        <v>56</v>
      </c>
      <c r="G71" s="161">
        <v>68</v>
      </c>
      <c r="H71" s="198"/>
      <c r="I71" s="198"/>
      <c r="J71" s="9"/>
    </row>
    <row r="72" spans="2:10" x14ac:dyDescent="0.25">
      <c r="B72" s="216" t="s">
        <v>89</v>
      </c>
      <c r="C72" s="212">
        <v>82</v>
      </c>
      <c r="D72" s="223">
        <v>30</v>
      </c>
      <c r="E72" s="198">
        <f t="shared" si="4"/>
        <v>112</v>
      </c>
      <c r="F72" s="206">
        <f>SUM(E72/2)</f>
        <v>56</v>
      </c>
      <c r="G72" s="161">
        <v>69</v>
      </c>
      <c r="H72" s="198"/>
      <c r="I72" s="198"/>
      <c r="J72" s="9"/>
    </row>
    <row r="73" spans="2:10" x14ac:dyDescent="0.25">
      <c r="B73" s="216" t="s">
        <v>96</v>
      </c>
      <c r="C73" s="212">
        <v>91</v>
      </c>
      <c r="D73" s="220">
        <v>21</v>
      </c>
      <c r="E73" s="198">
        <f t="shared" si="4"/>
        <v>112</v>
      </c>
      <c r="F73" s="206">
        <f>SUM(E73/2)</f>
        <v>56</v>
      </c>
      <c r="G73" s="161">
        <v>70</v>
      </c>
      <c r="H73" s="198"/>
      <c r="I73" s="198"/>
      <c r="J73" s="9">
        <v>1</v>
      </c>
    </row>
    <row r="74" spans="2:10" x14ac:dyDescent="0.25">
      <c r="B74" s="216" t="s">
        <v>67</v>
      </c>
      <c r="C74" s="212">
        <v>59</v>
      </c>
      <c r="D74" s="220"/>
      <c r="E74" s="198">
        <f t="shared" si="4"/>
        <v>59</v>
      </c>
      <c r="F74" s="206">
        <v>59</v>
      </c>
      <c r="G74" s="161">
        <v>71</v>
      </c>
      <c r="H74" s="198"/>
      <c r="I74" s="198"/>
      <c r="J74" s="9"/>
    </row>
    <row r="75" spans="2:10" x14ac:dyDescent="0.25">
      <c r="B75" s="216" t="s">
        <v>68</v>
      </c>
      <c r="C75" s="212">
        <v>60</v>
      </c>
      <c r="D75" s="220"/>
      <c r="E75" s="198">
        <f t="shared" si="4"/>
        <v>60</v>
      </c>
      <c r="F75" s="206">
        <v>60</v>
      </c>
      <c r="G75" s="161">
        <v>72</v>
      </c>
      <c r="H75" s="198"/>
      <c r="I75" s="198"/>
      <c r="J75" s="9"/>
    </row>
    <row r="76" spans="2:10" x14ac:dyDescent="0.25">
      <c r="B76" s="216" t="s">
        <v>69</v>
      </c>
      <c r="C76" s="212">
        <v>61</v>
      </c>
      <c r="D76" s="220"/>
      <c r="E76" s="198">
        <f t="shared" si="4"/>
        <v>61</v>
      </c>
      <c r="F76" s="206">
        <v>61</v>
      </c>
      <c r="G76" s="161">
        <v>73</v>
      </c>
      <c r="H76" s="198"/>
      <c r="I76" s="198"/>
      <c r="J76" s="9"/>
    </row>
    <row r="77" spans="2:10" x14ac:dyDescent="0.25">
      <c r="B77" s="216" t="s">
        <v>70</v>
      </c>
      <c r="C77" s="212">
        <v>62</v>
      </c>
      <c r="D77" s="220"/>
      <c r="E77" s="198">
        <f t="shared" si="4"/>
        <v>62</v>
      </c>
      <c r="F77" s="206">
        <v>62</v>
      </c>
      <c r="G77" s="161">
        <v>74</v>
      </c>
      <c r="H77" s="198"/>
      <c r="I77" s="198">
        <v>1</v>
      </c>
      <c r="J77" s="9"/>
    </row>
    <row r="78" spans="2:10" x14ac:dyDescent="0.25">
      <c r="B78" s="216" t="s">
        <v>88</v>
      </c>
      <c r="C78" s="212">
        <v>80</v>
      </c>
      <c r="D78" s="223">
        <v>46</v>
      </c>
      <c r="E78" s="198">
        <f t="shared" si="4"/>
        <v>126</v>
      </c>
      <c r="F78" s="206">
        <f>SUM(E78/2)</f>
        <v>63</v>
      </c>
      <c r="G78" s="161">
        <v>75</v>
      </c>
      <c r="H78" s="198"/>
      <c r="I78" s="198"/>
      <c r="J78" s="9"/>
    </row>
    <row r="79" spans="2:10" x14ac:dyDescent="0.25">
      <c r="B79" s="216" t="s">
        <v>90</v>
      </c>
      <c r="C79" s="212">
        <v>84</v>
      </c>
      <c r="D79" s="223">
        <v>42</v>
      </c>
      <c r="E79" s="198">
        <f t="shared" si="4"/>
        <v>126</v>
      </c>
      <c r="F79" s="206">
        <f>SUM(E79/2)</f>
        <v>63</v>
      </c>
      <c r="G79" s="161">
        <v>76</v>
      </c>
      <c r="H79" s="198"/>
      <c r="I79" s="198"/>
      <c r="J79" s="9"/>
    </row>
    <row r="80" spans="2:10" x14ac:dyDescent="0.25">
      <c r="B80" s="216" t="s">
        <v>83</v>
      </c>
      <c r="C80" s="212">
        <v>75</v>
      </c>
      <c r="D80" s="223">
        <v>52</v>
      </c>
      <c r="E80" s="198">
        <f t="shared" si="4"/>
        <v>127</v>
      </c>
      <c r="F80" s="206">
        <f>SUM(E80/2)</f>
        <v>63.5</v>
      </c>
      <c r="G80" s="161">
        <v>77</v>
      </c>
      <c r="H80" s="198"/>
      <c r="I80" s="198"/>
      <c r="J80" s="9"/>
    </row>
    <row r="81" spans="2:10" x14ac:dyDescent="0.25">
      <c r="B81" s="216" t="s">
        <v>72</v>
      </c>
      <c r="C81" s="212">
        <v>64</v>
      </c>
      <c r="D81" s="220"/>
      <c r="E81" s="198">
        <f t="shared" si="4"/>
        <v>64</v>
      </c>
      <c r="F81" s="206">
        <v>64</v>
      </c>
      <c r="G81" s="161">
        <v>78</v>
      </c>
      <c r="H81" s="198"/>
      <c r="I81" s="198"/>
      <c r="J81" s="9"/>
    </row>
    <row r="82" spans="2:10" x14ac:dyDescent="0.25">
      <c r="B82" s="216" t="s">
        <v>73</v>
      </c>
      <c r="C82" s="212">
        <v>65</v>
      </c>
      <c r="D82" s="220"/>
      <c r="E82" s="198">
        <f t="shared" si="4"/>
        <v>65</v>
      </c>
      <c r="F82" s="206">
        <v>65</v>
      </c>
      <c r="G82" s="161">
        <v>79</v>
      </c>
      <c r="H82" s="198"/>
      <c r="I82" s="198"/>
      <c r="J82" s="9"/>
    </row>
    <row r="83" spans="2:10" x14ac:dyDescent="0.25">
      <c r="B83" s="216" t="s">
        <v>97</v>
      </c>
      <c r="C83" s="212">
        <v>92</v>
      </c>
      <c r="D83" s="223">
        <v>38</v>
      </c>
      <c r="E83" s="198">
        <f t="shared" si="4"/>
        <v>130</v>
      </c>
      <c r="F83" s="206">
        <f>SUM(E83/2)</f>
        <v>65</v>
      </c>
      <c r="G83" s="161">
        <v>80</v>
      </c>
      <c r="H83" s="198"/>
      <c r="I83" s="198"/>
      <c r="J83" s="9"/>
    </row>
    <row r="84" spans="2:10" x14ac:dyDescent="0.25">
      <c r="B84" s="216" t="s">
        <v>74</v>
      </c>
      <c r="C84" s="212">
        <v>66</v>
      </c>
      <c r="D84" s="220"/>
      <c r="E84" s="198">
        <f t="shared" si="4"/>
        <v>66</v>
      </c>
      <c r="F84" s="206">
        <v>66</v>
      </c>
      <c r="G84" s="161">
        <v>81</v>
      </c>
      <c r="H84" s="198"/>
      <c r="I84" s="198"/>
      <c r="J84" s="9"/>
    </row>
    <row r="85" spans="2:10" x14ac:dyDescent="0.25">
      <c r="B85" s="216" t="s">
        <v>77</v>
      </c>
      <c r="C85" s="212">
        <v>69</v>
      </c>
      <c r="D85" s="220"/>
      <c r="E85" s="198">
        <f t="shared" si="4"/>
        <v>69</v>
      </c>
      <c r="F85" s="206">
        <v>69</v>
      </c>
      <c r="G85" s="161">
        <v>82</v>
      </c>
      <c r="H85" s="198"/>
      <c r="I85" s="198"/>
      <c r="J85" s="9"/>
    </row>
    <row r="86" spans="2:10" x14ac:dyDescent="0.25">
      <c r="B86" s="216" t="s">
        <v>94</v>
      </c>
      <c r="C86" s="212">
        <v>88</v>
      </c>
      <c r="D86" s="224">
        <v>51</v>
      </c>
      <c r="E86" s="198">
        <f t="shared" si="4"/>
        <v>139</v>
      </c>
      <c r="F86" s="206">
        <f>SUM(E86/2)</f>
        <v>69.5</v>
      </c>
      <c r="G86" s="161">
        <v>83</v>
      </c>
      <c r="H86" s="198"/>
      <c r="I86" s="198"/>
      <c r="J86" s="9"/>
    </row>
    <row r="87" spans="2:10" x14ac:dyDescent="0.25">
      <c r="B87" s="216" t="s">
        <v>80</v>
      </c>
      <c r="C87" s="212">
        <v>72</v>
      </c>
      <c r="D87" s="220"/>
      <c r="E87" s="198">
        <f t="shared" si="4"/>
        <v>72</v>
      </c>
      <c r="F87" s="206">
        <v>72</v>
      </c>
      <c r="G87" s="161">
        <v>84</v>
      </c>
      <c r="H87" s="198"/>
      <c r="I87" s="198"/>
      <c r="J87" s="9"/>
    </row>
    <row r="88" spans="2:10" x14ac:dyDescent="0.25">
      <c r="B88" s="216" t="s">
        <v>95</v>
      </c>
      <c r="C88" s="212">
        <v>90</v>
      </c>
      <c r="D88" s="223">
        <v>55</v>
      </c>
      <c r="E88" s="198">
        <f t="shared" si="4"/>
        <v>145</v>
      </c>
      <c r="F88" s="206">
        <f>SUM(E88/2)</f>
        <v>72.5</v>
      </c>
      <c r="G88" s="161">
        <v>85</v>
      </c>
      <c r="H88" s="198"/>
      <c r="I88" s="198"/>
      <c r="J88" s="9"/>
    </row>
    <row r="89" spans="2:10" x14ac:dyDescent="0.25">
      <c r="B89" s="216" t="s">
        <v>81</v>
      </c>
      <c r="C89" s="212">
        <v>73</v>
      </c>
      <c r="D89" s="220"/>
      <c r="E89" s="198">
        <f t="shared" si="4"/>
        <v>73</v>
      </c>
      <c r="F89" s="206">
        <v>73</v>
      </c>
      <c r="G89" s="161">
        <v>86</v>
      </c>
      <c r="H89" s="198"/>
      <c r="I89" s="198"/>
      <c r="J89" s="9"/>
    </row>
    <row r="90" spans="2:10" x14ac:dyDescent="0.25">
      <c r="B90" s="216" t="s">
        <v>82</v>
      </c>
      <c r="C90" s="212">
        <v>74</v>
      </c>
      <c r="D90" s="220"/>
      <c r="E90" s="198">
        <f t="shared" si="4"/>
        <v>74</v>
      </c>
      <c r="F90" s="206">
        <v>74</v>
      </c>
      <c r="G90" s="161">
        <v>87</v>
      </c>
      <c r="H90" s="198"/>
      <c r="I90" s="198"/>
      <c r="J90" s="9"/>
    </row>
    <row r="91" spans="2:10" x14ac:dyDescent="0.25">
      <c r="B91" s="216" t="s">
        <v>123</v>
      </c>
      <c r="C91" s="212">
        <v>89</v>
      </c>
      <c r="D91" s="223">
        <v>59</v>
      </c>
      <c r="E91" s="198">
        <f t="shared" si="4"/>
        <v>148</v>
      </c>
      <c r="F91" s="206">
        <f>SUM(E91/2)</f>
        <v>74</v>
      </c>
      <c r="G91" s="161">
        <v>88</v>
      </c>
      <c r="H91" s="198"/>
      <c r="I91" s="198"/>
      <c r="J91" s="9"/>
    </row>
    <row r="92" spans="2:10" x14ac:dyDescent="0.25">
      <c r="B92" s="216" t="s">
        <v>100</v>
      </c>
      <c r="C92" s="212">
        <v>95</v>
      </c>
      <c r="D92" s="223">
        <v>56</v>
      </c>
      <c r="E92" s="198">
        <f t="shared" si="4"/>
        <v>151</v>
      </c>
      <c r="F92" s="206">
        <f>SUM(E92/2)</f>
        <v>75.5</v>
      </c>
      <c r="G92" s="161">
        <v>89</v>
      </c>
      <c r="H92" s="198"/>
      <c r="I92" s="198"/>
      <c r="J92" s="9"/>
    </row>
    <row r="93" spans="2:10" x14ac:dyDescent="0.25">
      <c r="B93" s="216" t="s">
        <v>84</v>
      </c>
      <c r="C93" s="212">
        <v>76</v>
      </c>
      <c r="D93" s="220"/>
      <c r="E93" s="198">
        <f t="shared" si="4"/>
        <v>76</v>
      </c>
      <c r="F93" s="206">
        <v>76</v>
      </c>
      <c r="G93" s="161">
        <v>90</v>
      </c>
      <c r="H93" s="198"/>
      <c r="I93" s="198"/>
      <c r="J93" s="9"/>
    </row>
    <row r="94" spans="2:10" x14ac:dyDescent="0.25">
      <c r="B94" s="216" t="s">
        <v>99</v>
      </c>
      <c r="C94" s="212">
        <v>94</v>
      </c>
      <c r="D94" s="223">
        <v>58</v>
      </c>
      <c r="E94" s="198">
        <f t="shared" si="4"/>
        <v>152</v>
      </c>
      <c r="F94" s="206">
        <f>SUM(E94/2)</f>
        <v>76</v>
      </c>
      <c r="G94" s="161">
        <v>91</v>
      </c>
      <c r="H94" s="198"/>
      <c r="I94" s="198"/>
      <c r="J94" s="9"/>
    </row>
    <row r="95" spans="2:10" x14ac:dyDescent="0.25">
      <c r="B95" s="216" t="s">
        <v>85</v>
      </c>
      <c r="C95" s="212">
        <v>77</v>
      </c>
      <c r="D95" s="220"/>
      <c r="E95" s="198">
        <f t="shared" si="4"/>
        <v>77</v>
      </c>
      <c r="F95" s="206">
        <v>77</v>
      </c>
      <c r="G95" s="161">
        <v>92</v>
      </c>
      <c r="H95" s="198"/>
      <c r="I95" s="198"/>
      <c r="J95" s="9"/>
    </row>
    <row r="96" spans="2:10" x14ac:dyDescent="0.25">
      <c r="B96" s="216" t="s">
        <v>86</v>
      </c>
      <c r="C96" s="212">
        <v>78</v>
      </c>
      <c r="D96" s="220"/>
      <c r="E96" s="198">
        <f t="shared" si="4"/>
        <v>78</v>
      </c>
      <c r="F96" s="206">
        <v>78</v>
      </c>
      <c r="G96" s="161">
        <v>93</v>
      </c>
      <c r="H96" s="198"/>
      <c r="I96" s="198"/>
      <c r="J96" s="9"/>
    </row>
    <row r="97" spans="2:10" x14ac:dyDescent="0.25">
      <c r="B97" s="216" t="s">
        <v>87</v>
      </c>
      <c r="C97" s="212">
        <v>79</v>
      </c>
      <c r="D97" s="220"/>
      <c r="E97" s="198">
        <f t="shared" si="4"/>
        <v>79</v>
      </c>
      <c r="F97" s="206">
        <v>79</v>
      </c>
      <c r="G97" s="161">
        <v>94</v>
      </c>
      <c r="H97" s="198"/>
      <c r="I97" s="198"/>
      <c r="J97" s="9"/>
    </row>
    <row r="98" spans="2:10" x14ac:dyDescent="0.25">
      <c r="B98" s="216" t="s">
        <v>91</v>
      </c>
      <c r="C98" s="212">
        <v>85</v>
      </c>
      <c r="D98" s="225"/>
      <c r="E98" s="198">
        <f t="shared" si="4"/>
        <v>85</v>
      </c>
      <c r="F98" s="206">
        <v>85</v>
      </c>
      <c r="G98" s="161">
        <v>95</v>
      </c>
      <c r="H98" s="198"/>
      <c r="I98" s="198"/>
      <c r="J98" s="9"/>
    </row>
    <row r="99" spans="2:10" x14ac:dyDescent="0.25">
      <c r="B99" s="216" t="s">
        <v>93</v>
      </c>
      <c r="C99" s="212">
        <v>87</v>
      </c>
      <c r="D99" s="225"/>
      <c r="E99" s="198">
        <f t="shared" si="4"/>
        <v>87</v>
      </c>
      <c r="F99" s="206">
        <v>87</v>
      </c>
      <c r="G99" s="161">
        <v>96</v>
      </c>
      <c r="H99" s="198"/>
      <c r="I99" s="198"/>
      <c r="J99" s="9"/>
    </row>
    <row r="100" spans="2:10" x14ac:dyDescent="0.25">
      <c r="B100" s="216" t="s">
        <v>98</v>
      </c>
      <c r="C100" s="212">
        <v>93</v>
      </c>
      <c r="D100" s="210"/>
      <c r="E100" s="198">
        <f t="shared" ref="E100" si="5">SUM(C100:D100)</f>
        <v>93</v>
      </c>
      <c r="F100" s="206">
        <v>93</v>
      </c>
      <c r="G100" s="161">
        <v>97</v>
      </c>
      <c r="H100" s="198"/>
      <c r="I100" s="198"/>
      <c r="J100" s="9"/>
    </row>
    <row r="101" spans="2:10" x14ac:dyDescent="0.25">
      <c r="H101" s="194">
        <f>SUM(H4:H100)</f>
        <v>7</v>
      </c>
      <c r="I101" s="194">
        <f>SUM(I4:I100)</f>
        <v>20</v>
      </c>
    </row>
  </sheetData>
  <sortState ref="B4:F100">
    <sortCondition ref="F4:F100"/>
  </sortState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08"/>
  <sheetViews>
    <sheetView workbookViewId="0">
      <selection activeCell="E7" sqref="E7"/>
    </sheetView>
  </sheetViews>
  <sheetFormatPr defaultRowHeight="15" x14ac:dyDescent="0.25"/>
  <cols>
    <col min="1" max="1" width="34.42578125" customWidth="1"/>
    <col min="2" max="3" width="9.140625" style="149"/>
    <col min="4" max="4" width="9.140625" style="148"/>
    <col min="6" max="6" width="34" customWidth="1"/>
    <col min="9" max="9" width="9.140625" style="123"/>
    <col min="12" max="12" width="33.5703125" customWidth="1"/>
    <col min="15" max="15" width="8.7109375" style="123" customWidth="1"/>
    <col min="16" max="16" width="6.85546875" style="149" customWidth="1"/>
  </cols>
  <sheetData>
    <row r="1" spans="1:16" ht="15.75" thickBot="1" x14ac:dyDescent="0.3">
      <c r="L1" t="s">
        <v>553</v>
      </c>
    </row>
    <row r="2" spans="1:16" ht="16.5" thickBot="1" x14ac:dyDescent="0.3">
      <c r="A2" s="318" t="s">
        <v>108</v>
      </c>
      <c r="B2" s="324"/>
      <c r="C2" s="161"/>
      <c r="D2" s="145"/>
      <c r="F2" s="318" t="s">
        <v>108</v>
      </c>
      <c r="G2" s="319"/>
      <c r="H2" s="32" t="s">
        <v>109</v>
      </c>
      <c r="I2" s="124"/>
      <c r="J2" s="162"/>
      <c r="L2" s="318" t="s">
        <v>108</v>
      </c>
      <c r="M2" s="324"/>
      <c r="N2" s="179" t="s">
        <v>109</v>
      </c>
      <c r="O2" s="124"/>
      <c r="P2" s="161"/>
    </row>
    <row r="3" spans="1:16" ht="16.5" thickBot="1" x14ac:dyDescent="0.3">
      <c r="A3" s="133" t="s">
        <v>106</v>
      </c>
      <c r="B3" s="135" t="s">
        <v>8</v>
      </c>
      <c r="C3" s="300" t="s">
        <v>109</v>
      </c>
      <c r="D3" s="171" t="s">
        <v>111</v>
      </c>
      <c r="F3" s="133" t="s">
        <v>106</v>
      </c>
      <c r="G3" s="135"/>
      <c r="H3" s="33"/>
      <c r="I3" s="171" t="s">
        <v>111</v>
      </c>
      <c r="J3" s="162" t="s">
        <v>8</v>
      </c>
      <c r="L3" s="133" t="s">
        <v>106</v>
      </c>
      <c r="M3" s="135"/>
      <c r="N3" s="33"/>
      <c r="O3" s="175" t="s">
        <v>111</v>
      </c>
      <c r="P3" s="175" t="s">
        <v>8</v>
      </c>
    </row>
    <row r="4" spans="1:16" x14ac:dyDescent="0.25">
      <c r="A4" s="136" t="s">
        <v>10</v>
      </c>
      <c r="B4" s="150">
        <v>1</v>
      </c>
      <c r="C4" s="155">
        <v>4</v>
      </c>
      <c r="D4" s="145">
        <f>SUM(B4:C4)/2</f>
        <v>2.5</v>
      </c>
      <c r="F4" s="136" t="s">
        <v>10</v>
      </c>
      <c r="G4" s="150">
        <v>1</v>
      </c>
      <c r="H4" s="155">
        <v>4</v>
      </c>
      <c r="I4" s="145">
        <f t="shared" ref="I4:I11" si="0">SUM(G4:H4)/2</f>
        <v>2.5</v>
      </c>
      <c r="J4" s="161">
        <v>1</v>
      </c>
      <c r="L4" s="136" t="s">
        <v>10</v>
      </c>
      <c r="M4" s="150">
        <v>1</v>
      </c>
      <c r="N4" s="155">
        <v>4</v>
      </c>
      <c r="O4" s="145">
        <f t="shared" ref="O4:O11" si="1">SUM(M4:N4)/2</f>
        <v>2.5</v>
      </c>
      <c r="P4" s="298">
        <v>1</v>
      </c>
    </row>
    <row r="5" spans="1:16" x14ac:dyDescent="0.25">
      <c r="A5" s="136" t="s">
        <v>9</v>
      </c>
      <c r="B5" s="150">
        <v>2</v>
      </c>
      <c r="C5" s="154">
        <v>43</v>
      </c>
      <c r="D5" s="145">
        <f t="shared" ref="D5:D18" si="2">SUM(B5:C5)/2</f>
        <v>22.5</v>
      </c>
      <c r="F5" s="136" t="s">
        <v>12</v>
      </c>
      <c r="G5" s="150">
        <v>4</v>
      </c>
      <c r="H5" s="155">
        <v>2</v>
      </c>
      <c r="I5" s="145">
        <f t="shared" si="0"/>
        <v>3</v>
      </c>
      <c r="J5" s="161">
        <v>2</v>
      </c>
      <c r="L5" s="136" t="s">
        <v>12</v>
      </c>
      <c r="M5" s="150">
        <v>4</v>
      </c>
      <c r="N5" s="155">
        <v>2</v>
      </c>
      <c r="O5" s="145">
        <f t="shared" si="1"/>
        <v>3</v>
      </c>
      <c r="P5" s="299">
        <v>2</v>
      </c>
    </row>
    <row r="6" spans="1:16" x14ac:dyDescent="0.25">
      <c r="A6" s="136" t="s">
        <v>11</v>
      </c>
      <c r="B6" s="150">
        <v>3</v>
      </c>
      <c r="C6" s="155">
        <v>7</v>
      </c>
      <c r="D6" s="145">
        <f t="shared" si="2"/>
        <v>5</v>
      </c>
      <c r="F6" s="136" t="s">
        <v>11</v>
      </c>
      <c r="G6" s="150">
        <v>3</v>
      </c>
      <c r="H6" s="155">
        <v>7</v>
      </c>
      <c r="I6" s="145">
        <f t="shared" si="0"/>
        <v>5</v>
      </c>
      <c r="J6" s="161">
        <v>3</v>
      </c>
      <c r="L6" s="136" t="s">
        <v>11</v>
      </c>
      <c r="M6" s="150">
        <v>3</v>
      </c>
      <c r="N6" s="155">
        <v>7</v>
      </c>
      <c r="O6" s="145">
        <f t="shared" si="1"/>
        <v>5</v>
      </c>
      <c r="P6" s="299">
        <v>3</v>
      </c>
    </row>
    <row r="7" spans="1:16" x14ac:dyDescent="0.25">
      <c r="A7" s="136" t="s">
        <v>12</v>
      </c>
      <c r="B7" s="150">
        <v>4</v>
      </c>
      <c r="C7" s="155">
        <v>2</v>
      </c>
      <c r="D7" s="145">
        <f t="shared" si="2"/>
        <v>3</v>
      </c>
      <c r="F7" s="136" t="s">
        <v>15</v>
      </c>
      <c r="G7" s="150">
        <v>7</v>
      </c>
      <c r="H7" s="155">
        <v>3</v>
      </c>
      <c r="I7" s="145">
        <f t="shared" si="0"/>
        <v>5</v>
      </c>
      <c r="J7" s="161">
        <v>4</v>
      </c>
      <c r="L7" s="136" t="s">
        <v>15</v>
      </c>
      <c r="M7" s="150">
        <v>7</v>
      </c>
      <c r="N7" s="155">
        <v>3</v>
      </c>
      <c r="O7" s="145">
        <f t="shared" si="1"/>
        <v>5</v>
      </c>
      <c r="P7" s="299">
        <v>4</v>
      </c>
    </row>
    <row r="8" spans="1:16" x14ac:dyDescent="0.25">
      <c r="A8" s="136" t="s">
        <v>13</v>
      </c>
      <c r="B8" s="150">
        <v>5</v>
      </c>
      <c r="C8" s="155">
        <v>11</v>
      </c>
      <c r="D8" s="145">
        <f t="shared" si="2"/>
        <v>8</v>
      </c>
      <c r="F8" s="136" t="s">
        <v>21</v>
      </c>
      <c r="G8" s="150">
        <v>13</v>
      </c>
      <c r="H8" s="155">
        <v>1</v>
      </c>
      <c r="I8" s="145">
        <f t="shared" si="0"/>
        <v>7</v>
      </c>
      <c r="J8" s="161">
        <v>5</v>
      </c>
      <c r="L8" s="136" t="s">
        <v>21</v>
      </c>
      <c r="M8" s="150">
        <v>13</v>
      </c>
      <c r="N8" s="155">
        <v>1</v>
      </c>
      <c r="O8" s="145">
        <f t="shared" si="1"/>
        <v>7</v>
      </c>
      <c r="P8" s="299">
        <v>5</v>
      </c>
    </row>
    <row r="9" spans="1:16" x14ac:dyDescent="0.25">
      <c r="A9" s="136" t="s">
        <v>14</v>
      </c>
      <c r="B9" s="150">
        <v>6</v>
      </c>
      <c r="C9" s="155">
        <v>12</v>
      </c>
      <c r="D9" s="145">
        <f t="shared" si="2"/>
        <v>9</v>
      </c>
      <c r="F9" s="136" t="s">
        <v>18</v>
      </c>
      <c r="G9" s="150">
        <v>10</v>
      </c>
      <c r="H9" s="155">
        <v>5</v>
      </c>
      <c r="I9" s="145">
        <f t="shared" si="0"/>
        <v>7.5</v>
      </c>
      <c r="J9" s="161">
        <v>6</v>
      </c>
      <c r="L9" s="136" t="s">
        <v>18</v>
      </c>
      <c r="M9" s="150">
        <v>10</v>
      </c>
      <c r="N9" s="155">
        <v>5</v>
      </c>
      <c r="O9" s="145">
        <f t="shared" si="1"/>
        <v>7.5</v>
      </c>
      <c r="P9" s="299">
        <v>6</v>
      </c>
    </row>
    <row r="10" spans="1:16" x14ac:dyDescent="0.25">
      <c r="A10" s="136" t="s">
        <v>15</v>
      </c>
      <c r="B10" s="150">
        <v>7</v>
      </c>
      <c r="C10" s="155">
        <v>3</v>
      </c>
      <c r="D10" s="145">
        <f t="shared" si="2"/>
        <v>5</v>
      </c>
      <c r="F10" s="136" t="s">
        <v>13</v>
      </c>
      <c r="G10" s="150">
        <v>5</v>
      </c>
      <c r="H10" s="155">
        <v>11</v>
      </c>
      <c r="I10" s="145">
        <f t="shared" si="0"/>
        <v>8</v>
      </c>
      <c r="J10" s="161">
        <v>7</v>
      </c>
      <c r="L10" s="136" t="s">
        <v>13</v>
      </c>
      <c r="M10" s="150">
        <v>5</v>
      </c>
      <c r="N10" s="155">
        <v>11</v>
      </c>
      <c r="O10" s="145">
        <f t="shared" si="1"/>
        <v>8</v>
      </c>
      <c r="P10" s="299">
        <v>7</v>
      </c>
    </row>
    <row r="11" spans="1:16" x14ac:dyDescent="0.25">
      <c r="A11" s="136" t="s">
        <v>16</v>
      </c>
      <c r="B11" s="150">
        <v>8</v>
      </c>
      <c r="C11" s="155">
        <v>16</v>
      </c>
      <c r="D11" s="145">
        <f t="shared" si="2"/>
        <v>12</v>
      </c>
      <c r="F11" s="136" t="s">
        <v>14</v>
      </c>
      <c r="G11" s="150">
        <v>6</v>
      </c>
      <c r="H11" s="155">
        <v>12</v>
      </c>
      <c r="I11" s="145">
        <f t="shared" si="0"/>
        <v>9</v>
      </c>
      <c r="J11" s="161">
        <v>8</v>
      </c>
      <c r="L11" s="136" t="s">
        <v>14</v>
      </c>
      <c r="M11" s="150">
        <v>6</v>
      </c>
      <c r="N11" s="155">
        <v>12</v>
      </c>
      <c r="O11" s="145">
        <f t="shared" si="1"/>
        <v>9</v>
      </c>
      <c r="P11" s="299">
        <v>8</v>
      </c>
    </row>
    <row r="12" spans="1:16" x14ac:dyDescent="0.25">
      <c r="A12" s="136" t="s">
        <v>17</v>
      </c>
      <c r="B12" s="150">
        <v>9</v>
      </c>
      <c r="C12" s="155">
        <v>15</v>
      </c>
      <c r="D12" s="145">
        <f t="shared" si="2"/>
        <v>12</v>
      </c>
      <c r="F12" s="141" t="s">
        <v>112</v>
      </c>
      <c r="G12" s="150"/>
      <c r="H12" s="160">
        <v>10</v>
      </c>
      <c r="I12" s="145">
        <f>SUM(H12)</f>
        <v>10</v>
      </c>
      <c r="J12" s="161">
        <v>9</v>
      </c>
      <c r="L12" s="141" t="s">
        <v>112</v>
      </c>
      <c r="M12" s="150"/>
      <c r="N12" s="160">
        <v>10</v>
      </c>
      <c r="O12" s="145">
        <f>SUM(N12)</f>
        <v>10</v>
      </c>
      <c r="P12" s="299">
        <v>9</v>
      </c>
    </row>
    <row r="13" spans="1:16" x14ac:dyDescent="0.25">
      <c r="A13" s="136" t="s">
        <v>18</v>
      </c>
      <c r="B13" s="150">
        <v>10</v>
      </c>
      <c r="C13" s="155">
        <v>5</v>
      </c>
      <c r="D13" s="145">
        <f t="shared" si="2"/>
        <v>7.5</v>
      </c>
      <c r="F13" s="136" t="s">
        <v>16</v>
      </c>
      <c r="G13" s="150">
        <v>8</v>
      </c>
      <c r="H13" s="155">
        <v>16</v>
      </c>
      <c r="I13" s="145">
        <f>SUM(G13:H13)/2</f>
        <v>12</v>
      </c>
      <c r="J13" s="161">
        <v>10</v>
      </c>
      <c r="L13" s="136" t="s">
        <v>16</v>
      </c>
      <c r="M13" s="150">
        <v>8</v>
      </c>
      <c r="N13" s="155">
        <v>16</v>
      </c>
      <c r="O13" s="145">
        <f t="shared" ref="O13:O20" si="3">SUM(M13:N13)/2</f>
        <v>12</v>
      </c>
      <c r="P13" s="299">
        <v>10</v>
      </c>
    </row>
    <row r="14" spans="1:16" x14ac:dyDescent="0.25">
      <c r="A14" s="136" t="s">
        <v>19</v>
      </c>
      <c r="B14" s="150">
        <v>11</v>
      </c>
      <c r="C14" s="154">
        <v>55</v>
      </c>
      <c r="D14" s="145">
        <f t="shared" si="2"/>
        <v>33</v>
      </c>
      <c r="F14" s="136" t="s">
        <v>17</v>
      </c>
      <c r="G14" s="150">
        <v>9</v>
      </c>
      <c r="H14" s="155">
        <v>15</v>
      </c>
      <c r="I14" s="145">
        <f>SUM(G14:H14)/2</f>
        <v>12</v>
      </c>
      <c r="J14" s="161">
        <v>11</v>
      </c>
      <c r="L14" s="136" t="s">
        <v>17</v>
      </c>
      <c r="M14" s="150">
        <v>9</v>
      </c>
      <c r="N14" s="155">
        <v>15</v>
      </c>
      <c r="O14" s="145">
        <f t="shared" si="3"/>
        <v>12</v>
      </c>
      <c r="P14" s="299">
        <v>11</v>
      </c>
    </row>
    <row r="15" spans="1:16" x14ac:dyDescent="0.25">
      <c r="A15" s="136" t="s">
        <v>20</v>
      </c>
      <c r="B15" s="150">
        <v>12</v>
      </c>
      <c r="C15" s="154">
        <v>25</v>
      </c>
      <c r="D15" s="145">
        <f t="shared" si="2"/>
        <v>18.5</v>
      </c>
      <c r="F15" s="136" t="s">
        <v>27</v>
      </c>
      <c r="G15" s="150">
        <v>19</v>
      </c>
      <c r="H15" s="155">
        <v>8</v>
      </c>
      <c r="I15" s="145">
        <f>SUM(G15:H15)/2</f>
        <v>13.5</v>
      </c>
      <c r="J15" s="161">
        <v>12</v>
      </c>
      <c r="L15" s="136" t="s">
        <v>27</v>
      </c>
      <c r="M15" s="150">
        <v>19</v>
      </c>
      <c r="N15" s="155">
        <v>8</v>
      </c>
      <c r="O15" s="145">
        <f t="shared" si="3"/>
        <v>13.5</v>
      </c>
      <c r="P15" s="299">
        <v>12</v>
      </c>
    </row>
    <row r="16" spans="1:16" x14ac:dyDescent="0.25">
      <c r="A16" s="136" t="s">
        <v>21</v>
      </c>
      <c r="B16" s="150">
        <v>13</v>
      </c>
      <c r="C16" s="155">
        <v>1</v>
      </c>
      <c r="D16" s="145">
        <f t="shared" si="2"/>
        <v>7</v>
      </c>
      <c r="F16" s="136" t="s">
        <v>23</v>
      </c>
      <c r="G16" s="150">
        <v>15</v>
      </c>
      <c r="H16" s="155">
        <v>14</v>
      </c>
      <c r="I16" s="145">
        <f>SUM(G16:H16)/2</f>
        <v>14.5</v>
      </c>
      <c r="J16" s="161">
        <v>13</v>
      </c>
      <c r="L16" s="136" t="s">
        <v>23</v>
      </c>
      <c r="M16" s="150">
        <v>15</v>
      </c>
      <c r="N16" s="155">
        <v>14</v>
      </c>
      <c r="O16" s="145">
        <f t="shared" si="3"/>
        <v>14.5</v>
      </c>
      <c r="P16" s="299">
        <v>13</v>
      </c>
    </row>
    <row r="17" spans="1:16" x14ac:dyDescent="0.25">
      <c r="A17" s="136" t="s">
        <v>22</v>
      </c>
      <c r="B17" s="150">
        <v>14</v>
      </c>
      <c r="C17" s="157">
        <v>23</v>
      </c>
      <c r="D17" s="145">
        <f t="shared" si="2"/>
        <v>18.5</v>
      </c>
      <c r="F17" s="136" t="s">
        <v>24</v>
      </c>
      <c r="G17" s="150">
        <v>16</v>
      </c>
      <c r="H17" s="158"/>
      <c r="I17" s="145">
        <f>SUM(G17)</f>
        <v>16</v>
      </c>
      <c r="J17" s="161">
        <v>14</v>
      </c>
      <c r="L17" s="136" t="s">
        <v>25</v>
      </c>
      <c r="M17" s="150">
        <v>17</v>
      </c>
      <c r="N17" s="155">
        <v>18</v>
      </c>
      <c r="O17" s="145">
        <f t="shared" si="3"/>
        <v>17.5</v>
      </c>
      <c r="P17" s="299">
        <v>14</v>
      </c>
    </row>
    <row r="18" spans="1:16" x14ac:dyDescent="0.25">
      <c r="A18" s="136" t="s">
        <v>23</v>
      </c>
      <c r="B18" s="150">
        <v>15</v>
      </c>
      <c r="C18" s="155">
        <v>14</v>
      </c>
      <c r="D18" s="145">
        <f t="shared" si="2"/>
        <v>14.5</v>
      </c>
      <c r="F18" s="136" t="s">
        <v>25</v>
      </c>
      <c r="G18" s="150">
        <v>17</v>
      </c>
      <c r="H18" s="155">
        <v>18</v>
      </c>
      <c r="I18" s="145">
        <f>SUM(G18:H18)/2</f>
        <v>17.5</v>
      </c>
      <c r="J18" s="161">
        <v>15</v>
      </c>
      <c r="L18" s="136" t="s">
        <v>20</v>
      </c>
      <c r="M18" s="150">
        <v>12</v>
      </c>
      <c r="N18" s="154">
        <v>25</v>
      </c>
      <c r="O18" s="145">
        <f t="shared" si="3"/>
        <v>18.5</v>
      </c>
      <c r="P18" s="299">
        <v>15</v>
      </c>
    </row>
    <row r="19" spans="1:16" x14ac:dyDescent="0.25">
      <c r="A19" s="136" t="s">
        <v>24</v>
      </c>
      <c r="B19" s="150">
        <v>16</v>
      </c>
      <c r="C19" s="158"/>
      <c r="D19" s="145">
        <f>SUM(B19)</f>
        <v>16</v>
      </c>
      <c r="F19" s="136" t="s">
        <v>20</v>
      </c>
      <c r="G19" s="150">
        <v>12</v>
      </c>
      <c r="H19" s="154">
        <v>25</v>
      </c>
      <c r="I19" s="145">
        <f>SUM(G19:H19)/2</f>
        <v>18.5</v>
      </c>
      <c r="J19" s="161">
        <v>16</v>
      </c>
      <c r="L19" s="136" t="s">
        <v>22</v>
      </c>
      <c r="M19" s="150">
        <v>14</v>
      </c>
      <c r="N19" s="157">
        <v>23</v>
      </c>
      <c r="O19" s="145">
        <f t="shared" si="3"/>
        <v>18.5</v>
      </c>
      <c r="P19" s="299">
        <v>16</v>
      </c>
    </row>
    <row r="20" spans="1:16" x14ac:dyDescent="0.25">
      <c r="A20" s="136" t="s">
        <v>25</v>
      </c>
      <c r="B20" s="150">
        <v>17</v>
      </c>
      <c r="C20" s="155">
        <v>18</v>
      </c>
      <c r="D20" s="145">
        <f t="shared" ref="D20:D23" si="4">SUM(B20:C20)/2</f>
        <v>17.5</v>
      </c>
      <c r="F20" s="136" t="s">
        <v>22</v>
      </c>
      <c r="G20" s="150">
        <v>14</v>
      </c>
      <c r="H20" s="157">
        <v>23</v>
      </c>
      <c r="I20" s="145">
        <f>SUM(G20:H20)/2</f>
        <v>18.5</v>
      </c>
      <c r="J20" s="161">
        <v>17</v>
      </c>
      <c r="L20" s="136" t="s">
        <v>31</v>
      </c>
      <c r="M20" s="150">
        <v>23</v>
      </c>
      <c r="N20" s="155">
        <v>14</v>
      </c>
      <c r="O20" s="145">
        <f t="shared" si="3"/>
        <v>18.5</v>
      </c>
      <c r="P20" s="299">
        <v>17</v>
      </c>
    </row>
    <row r="21" spans="1:16" x14ac:dyDescent="0.25">
      <c r="A21" s="136" t="s">
        <v>26</v>
      </c>
      <c r="B21" s="150">
        <v>18</v>
      </c>
      <c r="C21" s="154">
        <v>39</v>
      </c>
      <c r="D21" s="145">
        <f t="shared" si="4"/>
        <v>28.5</v>
      </c>
      <c r="F21" s="136" t="s">
        <v>31</v>
      </c>
      <c r="G21" s="150">
        <v>23</v>
      </c>
      <c r="H21" s="155">
        <v>14</v>
      </c>
      <c r="I21" s="145">
        <f>SUM(G21:H21)/2</f>
        <v>18.5</v>
      </c>
      <c r="J21" s="161">
        <v>18</v>
      </c>
      <c r="L21" s="141" t="s">
        <v>113</v>
      </c>
      <c r="M21" s="150"/>
      <c r="N21" s="160">
        <v>19</v>
      </c>
      <c r="O21" s="145">
        <f>SUM(N21)</f>
        <v>19</v>
      </c>
      <c r="P21" s="299">
        <v>18</v>
      </c>
    </row>
    <row r="22" spans="1:16" x14ac:dyDescent="0.25">
      <c r="A22" s="136" t="s">
        <v>27</v>
      </c>
      <c r="B22" s="150">
        <v>19</v>
      </c>
      <c r="C22" s="155">
        <v>8</v>
      </c>
      <c r="D22" s="145">
        <f t="shared" si="4"/>
        <v>13.5</v>
      </c>
      <c r="F22" s="141" t="s">
        <v>113</v>
      </c>
      <c r="G22" s="150"/>
      <c r="H22" s="160">
        <v>19</v>
      </c>
      <c r="I22" s="145">
        <f>SUM(H22)</f>
        <v>19</v>
      </c>
      <c r="J22" s="161">
        <v>19</v>
      </c>
      <c r="L22" s="136" t="s">
        <v>9</v>
      </c>
      <c r="M22" s="150">
        <v>2</v>
      </c>
      <c r="N22" s="154">
        <v>43</v>
      </c>
      <c r="O22" s="145">
        <f t="shared" ref="O22:O29" si="5">SUM(M22:N22)/2</f>
        <v>22.5</v>
      </c>
      <c r="P22" s="299">
        <v>19</v>
      </c>
    </row>
    <row r="23" spans="1:16" x14ac:dyDescent="0.25">
      <c r="A23" s="136" t="s">
        <v>28</v>
      </c>
      <c r="B23" s="150">
        <v>20</v>
      </c>
      <c r="C23" s="155">
        <v>27</v>
      </c>
      <c r="D23" s="145">
        <f t="shared" si="4"/>
        <v>23.5</v>
      </c>
      <c r="F23" s="136" t="s">
        <v>29</v>
      </c>
      <c r="G23" s="150">
        <v>21</v>
      </c>
      <c r="H23" s="158"/>
      <c r="I23" s="145">
        <f>SUM(G23)</f>
        <v>21</v>
      </c>
      <c r="J23" s="161">
        <v>20</v>
      </c>
      <c r="L23" s="136" t="s">
        <v>32</v>
      </c>
      <c r="M23" s="150">
        <v>24</v>
      </c>
      <c r="N23" s="155">
        <v>22</v>
      </c>
      <c r="O23" s="145">
        <f t="shared" si="5"/>
        <v>23</v>
      </c>
      <c r="P23" s="299">
        <v>20</v>
      </c>
    </row>
    <row r="24" spans="1:16" x14ac:dyDescent="0.25">
      <c r="A24" s="136" t="s">
        <v>29</v>
      </c>
      <c r="B24" s="150">
        <v>21</v>
      </c>
      <c r="C24" s="158"/>
      <c r="D24" s="145">
        <f>SUM(B24)</f>
        <v>21</v>
      </c>
      <c r="F24" s="136" t="s">
        <v>9</v>
      </c>
      <c r="G24" s="150">
        <v>2</v>
      </c>
      <c r="H24" s="154">
        <v>43</v>
      </c>
      <c r="I24" s="145">
        <f>SUM(G24:H24)/2</f>
        <v>22.5</v>
      </c>
      <c r="J24" s="161">
        <v>21</v>
      </c>
      <c r="L24" s="136" t="s">
        <v>28</v>
      </c>
      <c r="M24" s="150">
        <v>20</v>
      </c>
      <c r="N24" s="155">
        <v>27</v>
      </c>
      <c r="O24" s="145">
        <f t="shared" si="5"/>
        <v>23.5</v>
      </c>
      <c r="P24" s="299">
        <v>21</v>
      </c>
    </row>
    <row r="25" spans="1:16" x14ac:dyDescent="0.25">
      <c r="A25" s="136" t="s">
        <v>30</v>
      </c>
      <c r="B25" s="150">
        <v>22</v>
      </c>
      <c r="C25" s="154">
        <v>49</v>
      </c>
      <c r="D25" s="145">
        <f t="shared" ref="D25:D27" si="6">SUM(B25:C25)/2</f>
        <v>35.5</v>
      </c>
      <c r="F25" s="136" t="s">
        <v>32</v>
      </c>
      <c r="G25" s="150">
        <v>24</v>
      </c>
      <c r="H25" s="155">
        <v>22</v>
      </c>
      <c r="I25" s="145">
        <f>SUM(G25:H25)/2</f>
        <v>23</v>
      </c>
      <c r="J25" s="161">
        <v>22</v>
      </c>
      <c r="L25" s="136" t="s">
        <v>284</v>
      </c>
      <c r="M25" s="150">
        <v>26</v>
      </c>
      <c r="N25" s="155">
        <v>24</v>
      </c>
      <c r="O25" s="145">
        <f t="shared" si="5"/>
        <v>25</v>
      </c>
      <c r="P25" s="299">
        <v>22</v>
      </c>
    </row>
    <row r="26" spans="1:16" x14ac:dyDescent="0.25">
      <c r="A26" s="136" t="s">
        <v>31</v>
      </c>
      <c r="B26" s="150">
        <v>23</v>
      </c>
      <c r="C26" s="155">
        <v>14</v>
      </c>
      <c r="D26" s="145">
        <f t="shared" si="6"/>
        <v>18.5</v>
      </c>
      <c r="F26" s="136" t="s">
        <v>28</v>
      </c>
      <c r="G26" s="150">
        <v>20</v>
      </c>
      <c r="H26" s="155">
        <v>27</v>
      </c>
      <c r="I26" s="145">
        <f>SUM(G26:H26)/2</f>
        <v>23.5</v>
      </c>
      <c r="J26" s="161">
        <v>23</v>
      </c>
      <c r="L26" s="136" t="s">
        <v>41</v>
      </c>
      <c r="M26" s="153">
        <v>33</v>
      </c>
      <c r="N26" s="157">
        <v>20</v>
      </c>
      <c r="O26" s="145">
        <f t="shared" si="5"/>
        <v>26.5</v>
      </c>
      <c r="P26" s="299">
        <v>23</v>
      </c>
    </row>
    <row r="27" spans="1:16" x14ac:dyDescent="0.25">
      <c r="A27" s="136" t="s">
        <v>32</v>
      </c>
      <c r="B27" s="150">
        <v>24</v>
      </c>
      <c r="C27" s="155">
        <v>22</v>
      </c>
      <c r="D27" s="145">
        <f t="shared" si="6"/>
        <v>23</v>
      </c>
      <c r="F27" s="136" t="s">
        <v>33</v>
      </c>
      <c r="G27" s="150">
        <v>25</v>
      </c>
      <c r="H27" s="158"/>
      <c r="I27" s="145">
        <f>SUM(G27)</f>
        <v>25</v>
      </c>
      <c r="J27" s="161">
        <v>24</v>
      </c>
      <c r="L27" s="136" t="s">
        <v>26</v>
      </c>
      <c r="M27" s="150">
        <v>18</v>
      </c>
      <c r="N27" s="154">
        <v>39</v>
      </c>
      <c r="O27" s="145">
        <f t="shared" si="5"/>
        <v>28.5</v>
      </c>
      <c r="P27" s="299">
        <v>24</v>
      </c>
    </row>
    <row r="28" spans="1:16" x14ac:dyDescent="0.25">
      <c r="A28" s="136" t="s">
        <v>33</v>
      </c>
      <c r="B28" s="150">
        <v>25</v>
      </c>
      <c r="C28" s="158"/>
      <c r="D28" s="145">
        <f>SUM(B28)</f>
        <v>25</v>
      </c>
      <c r="F28" s="136" t="s">
        <v>284</v>
      </c>
      <c r="G28" s="150">
        <v>26</v>
      </c>
      <c r="H28" s="155">
        <v>24</v>
      </c>
      <c r="I28" s="145">
        <f>SUM(G28:H28)/2</f>
        <v>25</v>
      </c>
      <c r="J28" s="161">
        <v>25</v>
      </c>
      <c r="L28" s="136" t="s">
        <v>44</v>
      </c>
      <c r="M28" s="153">
        <v>37</v>
      </c>
      <c r="N28" s="155">
        <v>26</v>
      </c>
      <c r="O28" s="145">
        <f t="shared" si="5"/>
        <v>31.5</v>
      </c>
      <c r="P28" s="299">
        <v>25</v>
      </c>
    </row>
    <row r="29" spans="1:16" x14ac:dyDescent="0.25">
      <c r="A29" s="136" t="s">
        <v>284</v>
      </c>
      <c r="B29" s="150">
        <v>26</v>
      </c>
      <c r="C29" s="155">
        <v>24</v>
      </c>
      <c r="D29" s="145">
        <f>SUM(B29:C29)/2</f>
        <v>25</v>
      </c>
      <c r="F29" s="136" t="s">
        <v>41</v>
      </c>
      <c r="G29" s="153">
        <v>33</v>
      </c>
      <c r="H29" s="157">
        <v>20</v>
      </c>
      <c r="I29" s="145">
        <f>SUM(G29:H29)/2</f>
        <v>26.5</v>
      </c>
      <c r="J29" s="161">
        <v>26</v>
      </c>
      <c r="L29" s="136" t="s">
        <v>36</v>
      </c>
      <c r="M29" s="150">
        <v>28</v>
      </c>
      <c r="N29" s="154">
        <v>36</v>
      </c>
      <c r="O29" s="145">
        <f t="shared" si="5"/>
        <v>32</v>
      </c>
      <c r="P29" s="299">
        <v>26</v>
      </c>
    </row>
    <row r="30" spans="1:16" x14ac:dyDescent="0.25">
      <c r="A30" s="136" t="s">
        <v>35</v>
      </c>
      <c r="B30" s="150">
        <v>27</v>
      </c>
      <c r="C30" s="158"/>
      <c r="D30" s="145">
        <f>SUM(B30)</f>
        <v>27</v>
      </c>
      <c r="F30" s="136" t="s">
        <v>35</v>
      </c>
      <c r="G30" s="150">
        <v>27</v>
      </c>
      <c r="H30" s="158"/>
      <c r="I30" s="145">
        <f>SUM(G30)</f>
        <v>27</v>
      </c>
      <c r="J30" s="161">
        <v>27</v>
      </c>
      <c r="L30" s="141" t="s">
        <v>114</v>
      </c>
      <c r="M30" s="150"/>
      <c r="N30" s="154">
        <v>32</v>
      </c>
      <c r="O30" s="145">
        <f>SUM(N30)</f>
        <v>32</v>
      </c>
      <c r="P30" s="299">
        <v>27</v>
      </c>
    </row>
    <row r="31" spans="1:16" x14ac:dyDescent="0.25">
      <c r="A31" s="136" t="s">
        <v>36</v>
      </c>
      <c r="B31" s="150">
        <v>28</v>
      </c>
      <c r="C31" s="154">
        <v>36</v>
      </c>
      <c r="D31" s="145">
        <f>SUM(B31:C31)/2</f>
        <v>32</v>
      </c>
      <c r="F31" s="136" t="s">
        <v>26</v>
      </c>
      <c r="G31" s="150">
        <v>18</v>
      </c>
      <c r="H31" s="154">
        <v>39</v>
      </c>
      <c r="I31" s="145">
        <f>SUM(G31:H31)/2</f>
        <v>28.5</v>
      </c>
      <c r="J31" s="161">
        <v>28</v>
      </c>
      <c r="L31" s="136" t="s">
        <v>19</v>
      </c>
      <c r="M31" s="150">
        <v>11</v>
      </c>
      <c r="N31" s="154">
        <v>55</v>
      </c>
      <c r="O31" s="145">
        <f>SUM(M31:N31)/2</f>
        <v>33</v>
      </c>
      <c r="P31" s="299">
        <v>28</v>
      </c>
    </row>
    <row r="32" spans="1:16" x14ac:dyDescent="0.25">
      <c r="A32" s="136" t="s">
        <v>37</v>
      </c>
      <c r="B32" s="150">
        <v>29</v>
      </c>
      <c r="C32" s="154">
        <v>37</v>
      </c>
      <c r="D32" s="145">
        <f>SUM(B32:C32)/2</f>
        <v>33</v>
      </c>
      <c r="F32" s="136" t="s">
        <v>38</v>
      </c>
      <c r="G32" s="150">
        <v>30</v>
      </c>
      <c r="H32" s="158"/>
      <c r="I32" s="145">
        <f>SUM(G32)</f>
        <v>30</v>
      </c>
      <c r="J32" s="161">
        <v>29</v>
      </c>
      <c r="L32" s="136" t="s">
        <v>37</v>
      </c>
      <c r="M32" s="150">
        <v>29</v>
      </c>
      <c r="N32" s="154">
        <v>37</v>
      </c>
      <c r="O32" s="145">
        <f>SUM(M32:N32)/2</f>
        <v>33</v>
      </c>
      <c r="P32" s="299">
        <v>29</v>
      </c>
    </row>
    <row r="33" spans="1:16" x14ac:dyDescent="0.25">
      <c r="A33" s="136" t="s">
        <v>38</v>
      </c>
      <c r="B33" s="150">
        <v>30</v>
      </c>
      <c r="C33" s="158"/>
      <c r="D33" s="145">
        <f t="shared" ref="D33:D34" si="7">SUM(B33)</f>
        <v>30</v>
      </c>
      <c r="F33" s="136" t="s">
        <v>39</v>
      </c>
      <c r="G33" s="150">
        <v>31</v>
      </c>
      <c r="H33" s="158"/>
      <c r="I33" s="145">
        <f>SUM(G33)</f>
        <v>31</v>
      </c>
      <c r="J33" s="161">
        <v>30</v>
      </c>
      <c r="L33" s="136" t="s">
        <v>126</v>
      </c>
      <c r="M33" s="150"/>
      <c r="N33" s="154">
        <v>34</v>
      </c>
      <c r="O33" s="145">
        <f>SUM(N33)</f>
        <v>34</v>
      </c>
      <c r="P33" s="299">
        <v>30</v>
      </c>
    </row>
    <row r="34" spans="1:16" x14ac:dyDescent="0.25">
      <c r="A34" s="136" t="s">
        <v>39</v>
      </c>
      <c r="B34" s="150">
        <v>31</v>
      </c>
      <c r="C34" s="158"/>
      <c r="D34" s="145">
        <f t="shared" si="7"/>
        <v>31</v>
      </c>
      <c r="F34" s="136" t="s">
        <v>44</v>
      </c>
      <c r="G34" s="153">
        <v>37</v>
      </c>
      <c r="H34" s="155">
        <v>26</v>
      </c>
      <c r="I34" s="145">
        <f>SUM(G34:H34)/2</f>
        <v>31.5</v>
      </c>
      <c r="J34" s="161">
        <v>31</v>
      </c>
      <c r="L34" s="136" t="s">
        <v>544</v>
      </c>
      <c r="M34" s="153">
        <v>41</v>
      </c>
      <c r="N34" s="154">
        <v>29</v>
      </c>
      <c r="O34" s="145">
        <f>SUM(M34:N34)/2</f>
        <v>35</v>
      </c>
      <c r="P34" s="299">
        <v>31</v>
      </c>
    </row>
    <row r="35" spans="1:16" x14ac:dyDescent="0.25">
      <c r="A35" s="136" t="s">
        <v>40</v>
      </c>
      <c r="B35" s="152">
        <v>32</v>
      </c>
      <c r="C35" s="154">
        <v>54</v>
      </c>
      <c r="D35" s="145">
        <f>SUM(B35:C35)/2</f>
        <v>43</v>
      </c>
      <c r="F35" s="136" t="s">
        <v>36</v>
      </c>
      <c r="G35" s="150">
        <v>28</v>
      </c>
      <c r="H35" s="154">
        <v>36</v>
      </c>
      <c r="I35" s="145">
        <f>SUM(G35:H35)/2</f>
        <v>32</v>
      </c>
      <c r="J35" s="161">
        <v>32</v>
      </c>
      <c r="L35" s="141" t="s">
        <v>116</v>
      </c>
      <c r="M35" s="150"/>
      <c r="N35" s="154">
        <v>35</v>
      </c>
      <c r="O35" s="145">
        <f>SUM(N35)</f>
        <v>35</v>
      </c>
      <c r="P35" s="299">
        <v>32</v>
      </c>
    </row>
    <row r="36" spans="1:16" x14ac:dyDescent="0.25">
      <c r="A36" s="136" t="s">
        <v>41</v>
      </c>
      <c r="B36" s="153">
        <v>33</v>
      </c>
      <c r="C36" s="157">
        <v>20</v>
      </c>
      <c r="D36" s="145">
        <f>SUM(B36:C36)/2</f>
        <v>26.5</v>
      </c>
      <c r="F36" s="141" t="s">
        <v>114</v>
      </c>
      <c r="G36" s="150"/>
      <c r="H36" s="154">
        <v>32</v>
      </c>
      <c r="I36" s="145">
        <f>SUM(H36)</f>
        <v>32</v>
      </c>
      <c r="J36" s="161">
        <v>33</v>
      </c>
      <c r="L36" s="136" t="s">
        <v>30</v>
      </c>
      <c r="M36" s="150">
        <v>22</v>
      </c>
      <c r="N36" s="154">
        <v>49</v>
      </c>
      <c r="O36" s="145">
        <f>SUM(M36:N36)/2</f>
        <v>35.5</v>
      </c>
      <c r="P36" s="299">
        <v>33</v>
      </c>
    </row>
    <row r="37" spans="1:16" x14ac:dyDescent="0.25">
      <c r="A37" s="136" t="s">
        <v>42</v>
      </c>
      <c r="B37" s="153">
        <v>34</v>
      </c>
      <c r="C37" s="158"/>
      <c r="D37" s="145">
        <f t="shared" ref="D37:D38" si="8">SUM(B37)</f>
        <v>34</v>
      </c>
      <c r="F37" s="136" t="s">
        <v>19</v>
      </c>
      <c r="G37" s="150">
        <v>11</v>
      </c>
      <c r="H37" s="154">
        <v>55</v>
      </c>
      <c r="I37" s="145">
        <f>SUM(G37:H37)/2</f>
        <v>33</v>
      </c>
      <c r="J37" s="161">
        <v>34</v>
      </c>
      <c r="L37" s="136" t="s">
        <v>62</v>
      </c>
      <c r="M37" s="153">
        <v>54</v>
      </c>
      <c r="N37" s="155">
        <v>17</v>
      </c>
      <c r="O37" s="145">
        <f>SUM(M37:N37)/2</f>
        <v>35.5</v>
      </c>
      <c r="P37" s="299">
        <v>34</v>
      </c>
    </row>
    <row r="38" spans="1:16" x14ac:dyDescent="0.25">
      <c r="A38" s="136" t="s">
        <v>43</v>
      </c>
      <c r="B38" s="153">
        <v>35</v>
      </c>
      <c r="C38" s="158"/>
      <c r="D38" s="145">
        <f t="shared" si="8"/>
        <v>35</v>
      </c>
      <c r="F38" s="136" t="s">
        <v>37</v>
      </c>
      <c r="G38" s="150">
        <v>29</v>
      </c>
      <c r="H38" s="154">
        <v>37</v>
      </c>
      <c r="I38" s="145">
        <f>SUM(G38:H38)/2</f>
        <v>33</v>
      </c>
      <c r="J38" s="161">
        <v>35</v>
      </c>
      <c r="L38" s="136" t="s">
        <v>70</v>
      </c>
      <c r="M38" s="153">
        <v>62</v>
      </c>
      <c r="N38" s="155">
        <v>9</v>
      </c>
      <c r="O38" s="145">
        <f>SUM(M38:N38)/2</f>
        <v>35.5</v>
      </c>
      <c r="P38" s="299">
        <v>35</v>
      </c>
    </row>
    <row r="39" spans="1:16" x14ac:dyDescent="0.25">
      <c r="A39" s="136" t="s">
        <v>45</v>
      </c>
      <c r="B39" s="153">
        <v>36</v>
      </c>
      <c r="C39" s="154">
        <v>58</v>
      </c>
      <c r="D39" s="145">
        <f t="shared" ref="D39" si="9">SUM(B39:C39)/2</f>
        <v>47</v>
      </c>
      <c r="F39" s="136" t="s">
        <v>42</v>
      </c>
      <c r="G39" s="153">
        <v>34</v>
      </c>
      <c r="H39" s="158"/>
      <c r="I39" s="145">
        <f>SUM(G39)</f>
        <v>34</v>
      </c>
      <c r="J39" s="161">
        <v>36</v>
      </c>
      <c r="L39" s="136" t="s">
        <v>51</v>
      </c>
      <c r="M39" s="153">
        <v>43</v>
      </c>
      <c r="N39" s="154">
        <v>30</v>
      </c>
      <c r="O39" s="145">
        <f>SUM(M39:N39)/2</f>
        <v>36.5</v>
      </c>
      <c r="P39" s="299">
        <v>36</v>
      </c>
    </row>
    <row r="40" spans="1:16" x14ac:dyDescent="0.25">
      <c r="A40" s="136" t="s">
        <v>44</v>
      </c>
      <c r="B40" s="153">
        <v>37</v>
      </c>
      <c r="C40" s="155">
        <v>26</v>
      </c>
      <c r="D40" s="145">
        <f>SUM(B40:C40)/2</f>
        <v>31.5</v>
      </c>
      <c r="F40" s="136" t="s">
        <v>126</v>
      </c>
      <c r="G40" s="150"/>
      <c r="H40" s="154">
        <v>34</v>
      </c>
      <c r="I40" s="145">
        <f>SUM(H40)</f>
        <v>34</v>
      </c>
      <c r="J40" s="161">
        <v>37</v>
      </c>
      <c r="L40" s="136" t="s">
        <v>52</v>
      </c>
      <c r="M40" s="153">
        <v>44</v>
      </c>
      <c r="N40" s="155">
        <v>31</v>
      </c>
      <c r="O40" s="145">
        <f>SUM(M40:N40)/2</f>
        <v>37.5</v>
      </c>
      <c r="P40" s="299">
        <v>37</v>
      </c>
    </row>
    <row r="41" spans="1:16" x14ac:dyDescent="0.25">
      <c r="A41" s="136" t="s">
        <v>46</v>
      </c>
      <c r="B41" s="153">
        <v>38</v>
      </c>
      <c r="C41" s="158"/>
      <c r="D41" s="145">
        <f t="shared" ref="D41:D43" si="10">SUM(B41)</f>
        <v>38</v>
      </c>
      <c r="F41" s="136" t="s">
        <v>43</v>
      </c>
      <c r="G41" s="153">
        <v>35</v>
      </c>
      <c r="H41" s="158"/>
      <c r="I41" s="145">
        <f>SUM(G41)</f>
        <v>35</v>
      </c>
      <c r="J41" s="161">
        <v>38</v>
      </c>
      <c r="L41" s="141" t="s">
        <v>117</v>
      </c>
      <c r="M41" s="150"/>
      <c r="N41" s="154">
        <v>38</v>
      </c>
      <c r="O41" s="145">
        <f>SUM(N41)</f>
        <v>38</v>
      </c>
      <c r="P41" s="299">
        <v>38</v>
      </c>
    </row>
    <row r="42" spans="1:16" x14ac:dyDescent="0.25">
      <c r="A42" s="136" t="s">
        <v>47</v>
      </c>
      <c r="B42" s="153">
        <v>39</v>
      </c>
      <c r="C42" s="158"/>
      <c r="D42" s="145">
        <f t="shared" si="10"/>
        <v>39</v>
      </c>
      <c r="F42" s="136" t="s">
        <v>544</v>
      </c>
      <c r="G42" s="153">
        <v>41</v>
      </c>
      <c r="H42" s="154">
        <v>29</v>
      </c>
      <c r="I42" s="145">
        <f>SUM(G42:H42)/2</f>
        <v>35</v>
      </c>
      <c r="J42" s="161">
        <v>39</v>
      </c>
      <c r="L42" s="136" t="s">
        <v>55</v>
      </c>
      <c r="M42" s="153">
        <v>47</v>
      </c>
      <c r="N42" s="154">
        <v>33</v>
      </c>
      <c r="O42" s="145">
        <f>SUM(M42:N42)/2</f>
        <v>40</v>
      </c>
      <c r="P42" s="299">
        <v>39</v>
      </c>
    </row>
    <row r="43" spans="1:16" x14ac:dyDescent="0.25">
      <c r="A43" s="136" t="s">
        <v>48</v>
      </c>
      <c r="B43" s="153">
        <v>40</v>
      </c>
      <c r="C43" s="158"/>
      <c r="D43" s="145">
        <f t="shared" si="10"/>
        <v>40</v>
      </c>
      <c r="F43" s="141" t="s">
        <v>116</v>
      </c>
      <c r="G43" s="150"/>
      <c r="H43" s="154">
        <v>35</v>
      </c>
      <c r="I43" s="145">
        <f>SUM(H43)</f>
        <v>35</v>
      </c>
      <c r="J43" s="161">
        <v>40</v>
      </c>
      <c r="L43" s="136" t="s">
        <v>40</v>
      </c>
      <c r="M43" s="152">
        <v>32</v>
      </c>
      <c r="N43" s="154">
        <v>54</v>
      </c>
      <c r="O43" s="145">
        <f>SUM(M43:N43)/2</f>
        <v>43</v>
      </c>
      <c r="P43" s="299">
        <v>40</v>
      </c>
    </row>
    <row r="44" spans="1:16" x14ac:dyDescent="0.25">
      <c r="A44" s="136" t="s">
        <v>544</v>
      </c>
      <c r="B44" s="153">
        <v>41</v>
      </c>
      <c r="C44" s="154">
        <v>29</v>
      </c>
      <c r="D44" s="145">
        <f>SUM(B44:C44)/2</f>
        <v>35</v>
      </c>
      <c r="F44" s="136" t="s">
        <v>30</v>
      </c>
      <c r="G44" s="150">
        <v>22</v>
      </c>
      <c r="H44" s="154">
        <v>49</v>
      </c>
      <c r="I44" s="145">
        <f>SUM(G44:H44)/2</f>
        <v>35.5</v>
      </c>
      <c r="J44" s="161">
        <v>41</v>
      </c>
      <c r="L44" s="136" t="s">
        <v>85</v>
      </c>
      <c r="M44" s="153">
        <v>77</v>
      </c>
      <c r="N44" s="155">
        <v>13</v>
      </c>
      <c r="O44" s="145">
        <f>SUM(M44:N44)/2</f>
        <v>45</v>
      </c>
      <c r="P44" s="299">
        <v>41</v>
      </c>
    </row>
    <row r="45" spans="1:16" x14ac:dyDescent="0.25">
      <c r="A45" s="136" t="s">
        <v>50</v>
      </c>
      <c r="B45" s="153">
        <v>42</v>
      </c>
      <c r="C45" s="158"/>
      <c r="D45" s="145">
        <f>SUM(B45)</f>
        <v>42</v>
      </c>
      <c r="F45" s="136" t="s">
        <v>62</v>
      </c>
      <c r="G45" s="153">
        <v>54</v>
      </c>
      <c r="H45" s="155">
        <v>17</v>
      </c>
      <c r="I45" s="145">
        <f>SUM(G45:H45)/2</f>
        <v>35.5</v>
      </c>
      <c r="J45" s="161">
        <v>42</v>
      </c>
      <c r="L45" s="141" t="s">
        <v>118</v>
      </c>
      <c r="M45" s="150"/>
      <c r="N45" s="154">
        <v>46</v>
      </c>
      <c r="O45" s="145">
        <f>SUM(N45)</f>
        <v>46</v>
      </c>
      <c r="P45" s="299">
        <v>42</v>
      </c>
    </row>
    <row r="46" spans="1:16" x14ac:dyDescent="0.25">
      <c r="A46" s="136" t="s">
        <v>51</v>
      </c>
      <c r="B46" s="153">
        <v>43</v>
      </c>
      <c r="C46" s="154">
        <v>30</v>
      </c>
      <c r="D46" s="145">
        <f>SUM(B46:C46)/2</f>
        <v>36.5</v>
      </c>
      <c r="F46" s="136" t="s">
        <v>70</v>
      </c>
      <c r="G46" s="153">
        <v>62</v>
      </c>
      <c r="H46" s="155">
        <v>9</v>
      </c>
      <c r="I46" s="145">
        <f>SUM(G46:H46)/2</f>
        <v>35.5</v>
      </c>
      <c r="J46" s="161">
        <v>43</v>
      </c>
      <c r="L46" s="136" t="s">
        <v>57</v>
      </c>
      <c r="M46" s="153">
        <v>49</v>
      </c>
      <c r="N46" s="154">
        <v>44</v>
      </c>
      <c r="O46" s="145">
        <f>SUM(M46:N46)/2</f>
        <v>46.5</v>
      </c>
      <c r="P46" s="299">
        <v>43</v>
      </c>
    </row>
    <row r="47" spans="1:16" x14ac:dyDescent="0.25">
      <c r="A47" s="136" t="s">
        <v>52</v>
      </c>
      <c r="B47" s="153">
        <v>44</v>
      </c>
      <c r="C47" s="155">
        <v>31</v>
      </c>
      <c r="D47" s="145">
        <f>SUM(B47:C47)/2</f>
        <v>37.5</v>
      </c>
      <c r="F47" s="136" t="s">
        <v>51</v>
      </c>
      <c r="G47" s="153">
        <v>43</v>
      </c>
      <c r="H47" s="154">
        <v>30</v>
      </c>
      <c r="I47" s="145">
        <f>SUM(G47:H47)/2</f>
        <v>36.5</v>
      </c>
      <c r="J47" s="161">
        <v>44</v>
      </c>
      <c r="L47" s="136" t="s">
        <v>45</v>
      </c>
      <c r="M47" s="153">
        <v>36</v>
      </c>
      <c r="N47" s="154">
        <v>58</v>
      </c>
      <c r="O47" s="145">
        <f>SUM(M47:N47)/2</f>
        <v>47</v>
      </c>
      <c r="P47" s="299">
        <v>44</v>
      </c>
    </row>
    <row r="48" spans="1:16" x14ac:dyDescent="0.25">
      <c r="A48" s="136" t="s">
        <v>53</v>
      </c>
      <c r="B48" s="153">
        <v>45</v>
      </c>
      <c r="C48" s="158"/>
      <c r="D48" s="145">
        <f>SUM(B48)</f>
        <v>45</v>
      </c>
      <c r="F48" s="136" t="s">
        <v>52</v>
      </c>
      <c r="G48" s="153">
        <v>44</v>
      </c>
      <c r="H48" s="155">
        <v>31</v>
      </c>
      <c r="I48" s="145">
        <f>SUM(G48:H48)/2</f>
        <v>37.5</v>
      </c>
      <c r="J48" s="161">
        <v>45</v>
      </c>
      <c r="L48" s="136" t="s">
        <v>83</v>
      </c>
      <c r="M48" s="153">
        <v>75</v>
      </c>
      <c r="N48" s="155">
        <v>21</v>
      </c>
      <c r="O48" s="145">
        <f>SUM(M48:N48)/2</f>
        <v>48</v>
      </c>
      <c r="P48" s="299">
        <v>45</v>
      </c>
    </row>
    <row r="49" spans="1:16" x14ac:dyDescent="0.25">
      <c r="A49" s="136" t="s">
        <v>54</v>
      </c>
      <c r="B49" s="153">
        <v>46</v>
      </c>
      <c r="C49" s="155"/>
      <c r="D49" s="145">
        <f>SUM(B49)</f>
        <v>46</v>
      </c>
      <c r="F49" s="136" t="s">
        <v>46</v>
      </c>
      <c r="G49" s="153">
        <v>38</v>
      </c>
      <c r="H49" s="158"/>
      <c r="I49" s="145">
        <f>SUM(G49)</f>
        <v>38</v>
      </c>
      <c r="J49" s="161">
        <v>46</v>
      </c>
      <c r="L49" s="136" t="s">
        <v>96</v>
      </c>
      <c r="M49" s="153">
        <v>91</v>
      </c>
      <c r="N49" s="157">
        <v>6</v>
      </c>
      <c r="O49" s="145">
        <f>SUM(M49:N49)/2</f>
        <v>48.5</v>
      </c>
      <c r="P49" s="299">
        <v>46</v>
      </c>
    </row>
    <row r="50" spans="1:16" x14ac:dyDescent="0.25">
      <c r="A50" s="136" t="s">
        <v>55</v>
      </c>
      <c r="B50" s="153">
        <v>47</v>
      </c>
      <c r="C50" s="154">
        <v>33</v>
      </c>
      <c r="D50" s="145">
        <f>SUM(B50:C50)/2</f>
        <v>40</v>
      </c>
      <c r="F50" s="141" t="s">
        <v>117</v>
      </c>
      <c r="G50" s="150"/>
      <c r="H50" s="154">
        <v>38</v>
      </c>
      <c r="I50" s="145">
        <f>SUM(H50)</f>
        <v>38</v>
      </c>
      <c r="J50" s="161">
        <v>47</v>
      </c>
      <c r="L50" s="141" t="s">
        <v>119</v>
      </c>
      <c r="M50" s="150"/>
      <c r="N50" s="154">
        <v>52</v>
      </c>
      <c r="O50" s="145">
        <f>SUM(N50)</f>
        <v>52</v>
      </c>
      <c r="P50" s="299">
        <v>47</v>
      </c>
    </row>
    <row r="51" spans="1:16" x14ac:dyDescent="0.25">
      <c r="A51" s="136" t="s">
        <v>56</v>
      </c>
      <c r="B51" s="153">
        <v>48</v>
      </c>
      <c r="C51" s="155"/>
      <c r="D51" s="145">
        <f>SUM(B51)</f>
        <v>48</v>
      </c>
      <c r="F51" s="136" t="s">
        <v>47</v>
      </c>
      <c r="G51" s="153">
        <v>39</v>
      </c>
      <c r="H51" s="158"/>
      <c r="I51" s="145">
        <f>SUM(G51)</f>
        <v>39</v>
      </c>
      <c r="J51" s="161">
        <v>48</v>
      </c>
      <c r="L51" s="136" t="s">
        <v>66</v>
      </c>
      <c r="M51" s="153">
        <v>58</v>
      </c>
      <c r="N51" s="154">
        <v>47</v>
      </c>
      <c r="O51" s="145">
        <f t="shared" ref="O51:O65" si="11">SUM(M51:N51)/2</f>
        <v>52.5</v>
      </c>
      <c r="P51" s="299">
        <v>48</v>
      </c>
    </row>
    <row r="52" spans="1:16" x14ac:dyDescent="0.25">
      <c r="A52" s="136" t="s">
        <v>57</v>
      </c>
      <c r="B52" s="153">
        <v>49</v>
      </c>
      <c r="C52" s="154">
        <v>44</v>
      </c>
      <c r="D52" s="145">
        <f>SUM(B52:C52)/2</f>
        <v>46.5</v>
      </c>
      <c r="F52" s="136" t="s">
        <v>48</v>
      </c>
      <c r="G52" s="153">
        <v>40</v>
      </c>
      <c r="H52" s="158"/>
      <c r="I52" s="145">
        <f>SUM(G52)</f>
        <v>40</v>
      </c>
      <c r="J52" s="161">
        <v>49</v>
      </c>
      <c r="L52" s="136" t="s">
        <v>76</v>
      </c>
      <c r="M52" s="153">
        <v>67</v>
      </c>
      <c r="N52" s="155">
        <v>45</v>
      </c>
      <c r="O52" s="145">
        <f t="shared" si="11"/>
        <v>56</v>
      </c>
      <c r="P52" s="299">
        <v>49</v>
      </c>
    </row>
    <row r="53" spans="1:16" x14ac:dyDescent="0.25">
      <c r="A53" s="136" t="s">
        <v>58</v>
      </c>
      <c r="B53" s="153">
        <v>50</v>
      </c>
      <c r="C53" s="155"/>
      <c r="D53" s="145">
        <f>SUM(B53)</f>
        <v>50</v>
      </c>
      <c r="F53" s="136" t="s">
        <v>55</v>
      </c>
      <c r="G53" s="153">
        <v>47</v>
      </c>
      <c r="H53" s="154">
        <v>33</v>
      </c>
      <c r="I53" s="145">
        <f>SUM(G53:H53)/2</f>
        <v>40</v>
      </c>
      <c r="J53" s="161">
        <v>50</v>
      </c>
      <c r="L53" s="136" t="s">
        <v>80</v>
      </c>
      <c r="M53" s="153">
        <v>72</v>
      </c>
      <c r="N53" s="154">
        <v>41</v>
      </c>
      <c r="O53" s="145">
        <f t="shared" si="11"/>
        <v>56.5</v>
      </c>
      <c r="P53" s="299">
        <v>50</v>
      </c>
    </row>
    <row r="54" spans="1:16" x14ac:dyDescent="0.25">
      <c r="A54" s="136" t="s">
        <v>59</v>
      </c>
      <c r="B54" s="153">
        <v>51</v>
      </c>
      <c r="C54" s="155"/>
      <c r="D54" s="145">
        <f>SUM(B54)</f>
        <v>51</v>
      </c>
      <c r="F54" s="136" t="s">
        <v>50</v>
      </c>
      <c r="G54" s="153">
        <v>42</v>
      </c>
      <c r="H54" s="158"/>
      <c r="I54" s="145">
        <f>SUM(G54)</f>
        <v>42</v>
      </c>
      <c r="J54" s="161">
        <v>51</v>
      </c>
      <c r="L54" s="136" t="s">
        <v>91</v>
      </c>
      <c r="M54" s="153">
        <v>85</v>
      </c>
      <c r="N54" s="154">
        <v>28</v>
      </c>
      <c r="O54" s="145">
        <f t="shared" si="11"/>
        <v>56.5</v>
      </c>
      <c r="P54" s="299">
        <v>51</v>
      </c>
    </row>
    <row r="55" spans="1:16" x14ac:dyDescent="0.25">
      <c r="A55" s="136" t="s">
        <v>60</v>
      </c>
      <c r="B55" s="153">
        <v>52</v>
      </c>
      <c r="C55" s="155"/>
      <c r="D55" s="145">
        <f>SUM(B55)</f>
        <v>52</v>
      </c>
      <c r="F55" s="136" t="s">
        <v>40</v>
      </c>
      <c r="G55" s="152">
        <v>32</v>
      </c>
      <c r="H55" s="154">
        <v>54</v>
      </c>
      <c r="I55" s="145">
        <f>SUM(G55:H55)/2</f>
        <v>43</v>
      </c>
      <c r="J55" s="161">
        <v>52</v>
      </c>
      <c r="L55" s="136" t="s">
        <v>75</v>
      </c>
      <c r="M55" s="153">
        <v>68</v>
      </c>
      <c r="N55" s="154">
        <v>48</v>
      </c>
      <c r="O55" s="145">
        <f t="shared" si="11"/>
        <v>58</v>
      </c>
      <c r="P55" s="299">
        <v>52</v>
      </c>
    </row>
    <row r="56" spans="1:16" x14ac:dyDescent="0.25">
      <c r="A56" s="136" t="s">
        <v>61</v>
      </c>
      <c r="B56" s="153">
        <v>53</v>
      </c>
      <c r="C56" s="155"/>
      <c r="D56" s="145">
        <f>SUM(B56)</f>
        <v>53</v>
      </c>
      <c r="F56" s="136" t="s">
        <v>53</v>
      </c>
      <c r="G56" s="153">
        <v>45</v>
      </c>
      <c r="H56" s="158"/>
      <c r="I56" s="145">
        <f>SUM(G56)</f>
        <v>45</v>
      </c>
      <c r="J56" s="161">
        <v>53</v>
      </c>
      <c r="L56" s="136" t="s">
        <v>89</v>
      </c>
      <c r="M56" s="153">
        <v>82</v>
      </c>
      <c r="N56" s="154">
        <v>40</v>
      </c>
      <c r="O56" s="145">
        <f t="shared" si="11"/>
        <v>61</v>
      </c>
      <c r="P56" s="299">
        <v>53</v>
      </c>
    </row>
    <row r="57" spans="1:16" x14ac:dyDescent="0.25">
      <c r="A57" s="136" t="s">
        <v>62</v>
      </c>
      <c r="B57" s="153">
        <v>54</v>
      </c>
      <c r="C57" s="155">
        <v>17</v>
      </c>
      <c r="D57" s="145">
        <f>SUM(B57:C57)/2</f>
        <v>35.5</v>
      </c>
      <c r="F57" s="136" t="s">
        <v>85</v>
      </c>
      <c r="G57" s="153">
        <v>77</v>
      </c>
      <c r="H57" s="155">
        <v>13</v>
      </c>
      <c r="I57" s="145">
        <f>SUM(G57:H57)/2</f>
        <v>45</v>
      </c>
      <c r="J57" s="161">
        <v>54</v>
      </c>
      <c r="L57" s="136" t="s">
        <v>107</v>
      </c>
      <c r="M57" s="153">
        <v>83</v>
      </c>
      <c r="N57" s="154">
        <v>42</v>
      </c>
      <c r="O57" s="145">
        <f t="shared" si="11"/>
        <v>62.5</v>
      </c>
      <c r="P57" s="299">
        <v>54</v>
      </c>
    </row>
    <row r="58" spans="1:16" x14ac:dyDescent="0.25">
      <c r="A58" s="136" t="s">
        <v>63</v>
      </c>
      <c r="B58" s="153">
        <v>55</v>
      </c>
      <c r="C58" s="155"/>
      <c r="D58" s="145">
        <f>SUM(B58)</f>
        <v>55</v>
      </c>
      <c r="F58" s="136" t="s">
        <v>54</v>
      </c>
      <c r="G58" s="153">
        <v>46</v>
      </c>
      <c r="H58" s="155"/>
      <c r="I58" s="145">
        <f>SUM(G58)</f>
        <v>46</v>
      </c>
      <c r="J58" s="161">
        <v>55</v>
      </c>
      <c r="L58" s="136" t="s">
        <v>87</v>
      </c>
      <c r="M58" s="153">
        <v>79</v>
      </c>
      <c r="N58" s="154">
        <v>50</v>
      </c>
      <c r="O58" s="145">
        <f t="shared" si="11"/>
        <v>64.5</v>
      </c>
      <c r="P58" s="299">
        <v>55</v>
      </c>
    </row>
    <row r="59" spans="1:16" x14ac:dyDescent="0.25">
      <c r="A59" s="136" t="s">
        <v>64</v>
      </c>
      <c r="B59" s="153">
        <v>56</v>
      </c>
      <c r="C59" s="155"/>
      <c r="D59" s="145">
        <f>SUM(B59)</f>
        <v>56</v>
      </c>
      <c r="F59" s="141" t="s">
        <v>118</v>
      </c>
      <c r="G59" s="150"/>
      <c r="H59" s="154">
        <v>46</v>
      </c>
      <c r="I59" s="145">
        <f>SUM(H59)</f>
        <v>46</v>
      </c>
      <c r="J59" s="161">
        <v>56</v>
      </c>
      <c r="L59" s="136" t="s">
        <v>551</v>
      </c>
      <c r="M59" s="153">
        <v>81</v>
      </c>
      <c r="N59" s="154">
        <v>53</v>
      </c>
      <c r="O59" s="145">
        <f t="shared" si="11"/>
        <v>67</v>
      </c>
      <c r="P59" s="299">
        <v>56</v>
      </c>
    </row>
    <row r="60" spans="1:16" x14ac:dyDescent="0.25">
      <c r="A60" s="136" t="s">
        <v>65</v>
      </c>
      <c r="B60" s="153">
        <v>57</v>
      </c>
      <c r="C60" s="155"/>
      <c r="D60" s="145">
        <f>SUM(B60)</f>
        <v>57</v>
      </c>
      <c r="F60" s="136" t="s">
        <v>57</v>
      </c>
      <c r="G60" s="153">
        <v>49</v>
      </c>
      <c r="H60" s="154">
        <v>44</v>
      </c>
      <c r="I60" s="145">
        <f>SUM(G60:H60)/2</f>
        <v>46.5</v>
      </c>
      <c r="J60" s="161">
        <v>57</v>
      </c>
      <c r="L60" s="136" t="s">
        <v>88</v>
      </c>
      <c r="M60" s="153">
        <v>80</v>
      </c>
      <c r="N60" s="154">
        <v>56</v>
      </c>
      <c r="O60" s="145">
        <f t="shared" si="11"/>
        <v>68</v>
      </c>
      <c r="P60" s="299">
        <v>57</v>
      </c>
    </row>
    <row r="61" spans="1:16" x14ac:dyDescent="0.25">
      <c r="A61" s="136" t="s">
        <v>66</v>
      </c>
      <c r="B61" s="153">
        <v>58</v>
      </c>
      <c r="C61" s="154">
        <v>47</v>
      </c>
      <c r="D61" s="145">
        <f>SUM(B61:C61)/2</f>
        <v>52.5</v>
      </c>
      <c r="F61" s="136" t="s">
        <v>45</v>
      </c>
      <c r="G61" s="153">
        <v>36</v>
      </c>
      <c r="H61" s="154">
        <v>58</v>
      </c>
      <c r="I61" s="145">
        <f>SUM(G61:H61)/2</f>
        <v>47</v>
      </c>
      <c r="J61" s="161">
        <v>58</v>
      </c>
      <c r="L61" s="136" t="s">
        <v>93</v>
      </c>
      <c r="M61" s="153">
        <v>87</v>
      </c>
      <c r="N61" s="154">
        <v>51</v>
      </c>
      <c r="O61" s="145">
        <f t="shared" si="11"/>
        <v>69</v>
      </c>
      <c r="P61" s="299">
        <v>58</v>
      </c>
    </row>
    <row r="62" spans="1:16" x14ac:dyDescent="0.25">
      <c r="A62" s="136" t="s">
        <v>67</v>
      </c>
      <c r="B62" s="153">
        <v>59</v>
      </c>
      <c r="C62" s="155"/>
      <c r="D62" s="145">
        <f>SUM(B62)</f>
        <v>59</v>
      </c>
      <c r="F62" s="136" t="s">
        <v>56</v>
      </c>
      <c r="G62" s="153">
        <v>48</v>
      </c>
      <c r="H62" s="155"/>
      <c r="I62" s="145">
        <f>SUM(G62)</f>
        <v>48</v>
      </c>
      <c r="J62" s="161">
        <v>59</v>
      </c>
      <c r="L62" s="136" t="s">
        <v>92</v>
      </c>
      <c r="M62" s="153">
        <v>86</v>
      </c>
      <c r="N62" s="154">
        <v>57</v>
      </c>
      <c r="O62" s="145">
        <f t="shared" si="11"/>
        <v>71.5</v>
      </c>
      <c r="P62" s="299">
        <v>59</v>
      </c>
    </row>
    <row r="63" spans="1:16" x14ac:dyDescent="0.25">
      <c r="A63" s="136" t="s">
        <v>68</v>
      </c>
      <c r="B63" s="153">
        <v>60</v>
      </c>
      <c r="C63" s="155"/>
      <c r="D63" s="145">
        <f>SUM(B63)</f>
        <v>60</v>
      </c>
      <c r="F63" s="136" t="s">
        <v>83</v>
      </c>
      <c r="G63" s="153">
        <v>75</v>
      </c>
      <c r="H63" s="155">
        <v>21</v>
      </c>
      <c r="I63" s="145">
        <f>SUM(G63:H63)/2</f>
        <v>48</v>
      </c>
      <c r="J63" s="161">
        <v>60</v>
      </c>
      <c r="L63" s="136" t="s">
        <v>123</v>
      </c>
      <c r="M63" s="153">
        <v>89</v>
      </c>
      <c r="N63" s="154">
        <v>60</v>
      </c>
      <c r="O63" s="145">
        <f t="shared" si="11"/>
        <v>74.5</v>
      </c>
      <c r="P63" s="299">
        <v>60</v>
      </c>
    </row>
    <row r="64" spans="1:16" x14ac:dyDescent="0.25">
      <c r="A64" s="136" t="s">
        <v>69</v>
      </c>
      <c r="B64" s="153">
        <v>61</v>
      </c>
      <c r="C64" s="155"/>
      <c r="D64" s="145">
        <f>SUM(B64)</f>
        <v>61</v>
      </c>
      <c r="F64" s="136" t="s">
        <v>96</v>
      </c>
      <c r="G64" s="153">
        <v>91</v>
      </c>
      <c r="H64" s="157">
        <v>6</v>
      </c>
      <c r="I64" s="145">
        <f>SUM(G64:H64)/2</f>
        <v>48.5</v>
      </c>
      <c r="J64" s="161">
        <v>61</v>
      </c>
      <c r="L64" s="136" t="s">
        <v>97</v>
      </c>
      <c r="M64" s="153">
        <v>92</v>
      </c>
      <c r="N64" s="154">
        <v>59</v>
      </c>
      <c r="O64" s="145">
        <f t="shared" si="11"/>
        <v>75.5</v>
      </c>
      <c r="P64" s="299">
        <v>61</v>
      </c>
    </row>
    <row r="65" spans="1:16" x14ac:dyDescent="0.25">
      <c r="A65" s="136" t="s">
        <v>70</v>
      </c>
      <c r="B65" s="153">
        <v>62</v>
      </c>
      <c r="C65" s="155">
        <v>9</v>
      </c>
      <c r="D65" s="145">
        <f>SUM(B65:C65)/2</f>
        <v>35.5</v>
      </c>
      <c r="F65" s="136" t="s">
        <v>58</v>
      </c>
      <c r="G65" s="153">
        <v>50</v>
      </c>
      <c r="H65" s="155"/>
      <c r="I65" s="145">
        <f>SUM(G65)</f>
        <v>50</v>
      </c>
      <c r="J65" s="161">
        <v>62</v>
      </c>
      <c r="L65" s="136" t="s">
        <v>99</v>
      </c>
      <c r="M65" s="153">
        <v>94</v>
      </c>
      <c r="N65" s="154">
        <v>61</v>
      </c>
      <c r="O65" s="145">
        <f t="shared" si="11"/>
        <v>77.5</v>
      </c>
      <c r="P65" s="299">
        <v>62</v>
      </c>
    </row>
    <row r="66" spans="1:16" x14ac:dyDescent="0.25">
      <c r="A66" s="136" t="s">
        <v>71</v>
      </c>
      <c r="B66" s="153">
        <v>63</v>
      </c>
      <c r="C66" s="155"/>
      <c r="D66" s="145">
        <f>SUM(B66)</f>
        <v>63</v>
      </c>
      <c r="F66" s="136" t="s">
        <v>59</v>
      </c>
      <c r="G66" s="153">
        <v>51</v>
      </c>
      <c r="H66" s="155"/>
      <c r="I66" s="145">
        <f>SUM(G66)</f>
        <v>51</v>
      </c>
      <c r="J66" s="161">
        <v>63</v>
      </c>
    </row>
    <row r="67" spans="1:16" x14ac:dyDescent="0.25">
      <c r="A67" s="136" t="s">
        <v>72</v>
      </c>
      <c r="B67" s="153">
        <v>64</v>
      </c>
      <c r="C67" s="155"/>
      <c r="D67" s="145">
        <f>SUM(B67)</f>
        <v>64</v>
      </c>
      <c r="F67" s="136" t="s">
        <v>60</v>
      </c>
      <c r="G67" s="153">
        <v>52</v>
      </c>
      <c r="H67" s="155"/>
      <c r="I67" s="145">
        <f>SUM(G67)</f>
        <v>52</v>
      </c>
      <c r="J67" s="161">
        <v>64</v>
      </c>
    </row>
    <row r="68" spans="1:16" x14ac:dyDescent="0.25">
      <c r="A68" s="136" t="s">
        <v>73</v>
      </c>
      <c r="B68" s="153">
        <v>65</v>
      </c>
      <c r="C68" s="155"/>
      <c r="D68" s="145">
        <f>SUM(B68)</f>
        <v>65</v>
      </c>
      <c r="F68" s="141" t="s">
        <v>119</v>
      </c>
      <c r="G68" s="150"/>
      <c r="H68" s="154">
        <v>52</v>
      </c>
      <c r="I68" s="145">
        <f>SUM(H68)</f>
        <v>52</v>
      </c>
      <c r="J68" s="161">
        <v>65</v>
      </c>
    </row>
    <row r="69" spans="1:16" x14ac:dyDescent="0.25">
      <c r="A69" s="136" t="s">
        <v>74</v>
      </c>
      <c r="B69" s="153">
        <v>66</v>
      </c>
      <c r="C69" s="155"/>
      <c r="D69" s="145">
        <f>SUM(B69)</f>
        <v>66</v>
      </c>
      <c r="F69" s="136" t="s">
        <v>66</v>
      </c>
      <c r="G69" s="153">
        <v>58</v>
      </c>
      <c r="H69" s="154">
        <v>47</v>
      </c>
      <c r="I69" s="145">
        <f>SUM(G69:H69)/2</f>
        <v>52.5</v>
      </c>
      <c r="J69" s="161">
        <v>66</v>
      </c>
    </row>
    <row r="70" spans="1:16" x14ac:dyDescent="0.25">
      <c r="A70" s="136" t="s">
        <v>76</v>
      </c>
      <c r="B70" s="153">
        <v>67</v>
      </c>
      <c r="C70" s="155">
        <v>45</v>
      </c>
      <c r="D70" s="145">
        <f>SUM(B70:C70)/2</f>
        <v>56</v>
      </c>
      <c r="F70" s="136" t="s">
        <v>61</v>
      </c>
      <c r="G70" s="153">
        <v>53</v>
      </c>
      <c r="H70" s="155"/>
      <c r="I70" s="145">
        <f>SUM(G70)</f>
        <v>53</v>
      </c>
      <c r="J70" s="161">
        <v>67</v>
      </c>
    </row>
    <row r="71" spans="1:16" x14ac:dyDescent="0.25">
      <c r="A71" s="136" t="s">
        <v>75</v>
      </c>
      <c r="B71" s="153">
        <v>68</v>
      </c>
      <c r="C71" s="154">
        <v>48</v>
      </c>
      <c r="D71" s="145">
        <f>SUM(B71:C71)/2</f>
        <v>58</v>
      </c>
      <c r="F71" s="136" t="s">
        <v>63</v>
      </c>
      <c r="G71" s="153">
        <v>55</v>
      </c>
      <c r="H71" s="155"/>
      <c r="I71" s="145">
        <f>SUM(G71)</f>
        <v>55</v>
      </c>
      <c r="J71" s="161">
        <v>68</v>
      </c>
    </row>
    <row r="72" spans="1:16" x14ac:dyDescent="0.25">
      <c r="A72" s="136" t="s">
        <v>77</v>
      </c>
      <c r="B72" s="153">
        <v>69</v>
      </c>
      <c r="C72" s="155"/>
      <c r="D72" s="145">
        <f>SUM(B72)</f>
        <v>69</v>
      </c>
      <c r="F72" s="136" t="s">
        <v>64</v>
      </c>
      <c r="G72" s="153">
        <v>56</v>
      </c>
      <c r="H72" s="155"/>
      <c r="I72" s="145">
        <f>SUM(G72)</f>
        <v>56</v>
      </c>
      <c r="J72" s="161">
        <v>69</v>
      </c>
    </row>
    <row r="73" spans="1:16" x14ac:dyDescent="0.25">
      <c r="A73" s="136" t="s">
        <v>78</v>
      </c>
      <c r="B73" s="153">
        <v>70</v>
      </c>
      <c r="C73" s="155"/>
      <c r="D73" s="145">
        <f>SUM(B73)</f>
        <v>70</v>
      </c>
      <c r="F73" s="136" t="s">
        <v>76</v>
      </c>
      <c r="G73" s="153">
        <v>67</v>
      </c>
      <c r="H73" s="155">
        <v>45</v>
      </c>
      <c r="I73" s="145">
        <f>SUM(G73:H73)/2</f>
        <v>56</v>
      </c>
      <c r="J73" s="161">
        <v>70</v>
      </c>
    </row>
    <row r="74" spans="1:16" x14ac:dyDescent="0.25">
      <c r="A74" s="136" t="s">
        <v>79</v>
      </c>
      <c r="B74" s="153">
        <v>71</v>
      </c>
      <c r="C74" s="155"/>
      <c r="D74" s="145">
        <f>SUM(B74)</f>
        <v>71</v>
      </c>
      <c r="F74" s="136" t="s">
        <v>80</v>
      </c>
      <c r="G74" s="153">
        <v>72</v>
      </c>
      <c r="H74" s="154">
        <v>41</v>
      </c>
      <c r="I74" s="145">
        <f>SUM(G74:H74)/2</f>
        <v>56.5</v>
      </c>
      <c r="J74" s="161">
        <v>71</v>
      </c>
    </row>
    <row r="75" spans="1:16" x14ac:dyDescent="0.25">
      <c r="A75" s="136" t="s">
        <v>80</v>
      </c>
      <c r="B75" s="153">
        <v>72</v>
      </c>
      <c r="C75" s="154">
        <v>41</v>
      </c>
      <c r="D75" s="145">
        <f>SUM(B75:C75)/2</f>
        <v>56.5</v>
      </c>
      <c r="F75" s="136" t="s">
        <v>91</v>
      </c>
      <c r="G75" s="153">
        <v>85</v>
      </c>
      <c r="H75" s="154">
        <v>28</v>
      </c>
      <c r="I75" s="145">
        <f>SUM(G75:H75)/2</f>
        <v>56.5</v>
      </c>
      <c r="J75" s="161">
        <v>72</v>
      </c>
    </row>
    <row r="76" spans="1:16" x14ac:dyDescent="0.25">
      <c r="A76" s="136" t="s">
        <v>81</v>
      </c>
      <c r="B76" s="153">
        <v>73</v>
      </c>
      <c r="C76" s="155"/>
      <c r="D76" s="145">
        <f>SUM(B76)</f>
        <v>73</v>
      </c>
      <c r="F76" s="136" t="s">
        <v>65</v>
      </c>
      <c r="G76" s="153">
        <v>57</v>
      </c>
      <c r="H76" s="155"/>
      <c r="I76" s="145">
        <f>SUM(G76)</f>
        <v>57</v>
      </c>
      <c r="J76" s="161">
        <v>73</v>
      </c>
    </row>
    <row r="77" spans="1:16" x14ac:dyDescent="0.25">
      <c r="A77" s="136" t="s">
        <v>82</v>
      </c>
      <c r="B77" s="153">
        <v>74</v>
      </c>
      <c r="C77" s="155"/>
      <c r="D77" s="145">
        <f>SUM(B77)</f>
        <v>74</v>
      </c>
      <c r="F77" s="136" t="s">
        <v>75</v>
      </c>
      <c r="G77" s="153">
        <v>68</v>
      </c>
      <c r="H77" s="154">
        <v>48</v>
      </c>
      <c r="I77" s="145">
        <f>SUM(G77:H77)/2</f>
        <v>58</v>
      </c>
      <c r="J77" s="161">
        <v>74</v>
      </c>
    </row>
    <row r="78" spans="1:16" x14ac:dyDescent="0.25">
      <c r="A78" s="136" t="s">
        <v>83</v>
      </c>
      <c r="B78" s="153">
        <v>75</v>
      </c>
      <c r="C78" s="155">
        <v>21</v>
      </c>
      <c r="D78" s="145">
        <f>SUM(B78:C78)/2</f>
        <v>48</v>
      </c>
      <c r="F78" s="136" t="s">
        <v>67</v>
      </c>
      <c r="G78" s="153">
        <v>59</v>
      </c>
      <c r="H78" s="155"/>
      <c r="I78" s="145">
        <f>SUM(G78)</f>
        <v>59</v>
      </c>
      <c r="J78" s="161">
        <v>75</v>
      </c>
    </row>
    <row r="79" spans="1:16" x14ac:dyDescent="0.25">
      <c r="A79" s="136" t="s">
        <v>84</v>
      </c>
      <c r="B79" s="153">
        <v>76</v>
      </c>
      <c r="C79" s="155"/>
      <c r="D79" s="145">
        <f>SUM(B79)</f>
        <v>76</v>
      </c>
      <c r="F79" s="136" t="s">
        <v>68</v>
      </c>
      <c r="G79" s="153">
        <v>60</v>
      </c>
      <c r="H79" s="155"/>
      <c r="I79" s="145">
        <f>SUM(G79)</f>
        <v>60</v>
      </c>
      <c r="J79" s="161">
        <v>76</v>
      </c>
    </row>
    <row r="80" spans="1:16" x14ac:dyDescent="0.25">
      <c r="A80" s="136" t="s">
        <v>85</v>
      </c>
      <c r="B80" s="153">
        <v>77</v>
      </c>
      <c r="C80" s="155">
        <v>13</v>
      </c>
      <c r="D80" s="145">
        <f>SUM(B80:C80)/2</f>
        <v>45</v>
      </c>
      <c r="F80" s="136" t="s">
        <v>69</v>
      </c>
      <c r="G80" s="153">
        <v>61</v>
      </c>
      <c r="H80" s="155"/>
      <c r="I80" s="145">
        <f>SUM(G80)</f>
        <v>61</v>
      </c>
      <c r="J80" s="161">
        <v>77</v>
      </c>
    </row>
    <row r="81" spans="1:10" x14ac:dyDescent="0.25">
      <c r="A81" s="136" t="s">
        <v>86</v>
      </c>
      <c r="B81" s="153">
        <v>78</v>
      </c>
      <c r="C81" s="155"/>
      <c r="D81" s="145">
        <f>SUM(B81)</f>
        <v>78</v>
      </c>
      <c r="F81" s="136" t="s">
        <v>89</v>
      </c>
      <c r="G81" s="153">
        <v>82</v>
      </c>
      <c r="H81" s="154">
        <v>40</v>
      </c>
      <c r="I81" s="145">
        <f>SUM(G81:H81)/2</f>
        <v>61</v>
      </c>
      <c r="J81" s="161">
        <v>78</v>
      </c>
    </row>
    <row r="82" spans="1:10" x14ac:dyDescent="0.25">
      <c r="A82" s="136" t="s">
        <v>87</v>
      </c>
      <c r="B82" s="153">
        <v>79</v>
      </c>
      <c r="C82" s="154">
        <v>50</v>
      </c>
      <c r="D82" s="145">
        <f t="shared" ref="D82:D86" si="12">SUM(B82:C82)/2</f>
        <v>64.5</v>
      </c>
      <c r="F82" s="136" t="s">
        <v>107</v>
      </c>
      <c r="G82" s="153">
        <v>83</v>
      </c>
      <c r="H82" s="154">
        <v>42</v>
      </c>
      <c r="I82" s="145">
        <f>SUM(G82:H82)/2</f>
        <v>62.5</v>
      </c>
      <c r="J82" s="161">
        <v>79</v>
      </c>
    </row>
    <row r="83" spans="1:10" x14ac:dyDescent="0.25">
      <c r="A83" s="136" t="s">
        <v>88</v>
      </c>
      <c r="B83" s="153">
        <v>80</v>
      </c>
      <c r="C83" s="154">
        <v>56</v>
      </c>
      <c r="D83" s="145">
        <f t="shared" si="12"/>
        <v>68</v>
      </c>
      <c r="F83" s="136" t="s">
        <v>71</v>
      </c>
      <c r="G83" s="153">
        <v>63</v>
      </c>
      <c r="H83" s="155"/>
      <c r="I83" s="145">
        <f>SUM(G83)</f>
        <v>63</v>
      </c>
      <c r="J83" s="161">
        <v>80</v>
      </c>
    </row>
    <row r="84" spans="1:10" x14ac:dyDescent="0.25">
      <c r="A84" s="136" t="s">
        <v>551</v>
      </c>
      <c r="B84" s="153">
        <v>81</v>
      </c>
      <c r="C84" s="154">
        <v>53</v>
      </c>
      <c r="D84" s="145">
        <f t="shared" si="12"/>
        <v>67</v>
      </c>
      <c r="F84" s="136" t="s">
        <v>72</v>
      </c>
      <c r="G84" s="153">
        <v>64</v>
      </c>
      <c r="H84" s="155"/>
      <c r="I84" s="145">
        <f>SUM(G84)</f>
        <v>64</v>
      </c>
      <c r="J84" s="161">
        <v>81</v>
      </c>
    </row>
    <row r="85" spans="1:10" x14ac:dyDescent="0.25">
      <c r="A85" s="136" t="s">
        <v>89</v>
      </c>
      <c r="B85" s="153">
        <v>82</v>
      </c>
      <c r="C85" s="154">
        <v>40</v>
      </c>
      <c r="D85" s="145">
        <f t="shared" si="12"/>
        <v>61</v>
      </c>
      <c r="F85" s="136" t="s">
        <v>87</v>
      </c>
      <c r="G85" s="153">
        <v>79</v>
      </c>
      <c r="H85" s="154">
        <v>50</v>
      </c>
      <c r="I85" s="145">
        <f>SUM(G85:H85)/2</f>
        <v>64.5</v>
      </c>
      <c r="J85" s="161">
        <v>82</v>
      </c>
    </row>
    <row r="86" spans="1:10" x14ac:dyDescent="0.25">
      <c r="A86" s="136" t="s">
        <v>107</v>
      </c>
      <c r="B86" s="153">
        <v>83</v>
      </c>
      <c r="C86" s="154">
        <v>42</v>
      </c>
      <c r="D86" s="145">
        <f t="shared" si="12"/>
        <v>62.5</v>
      </c>
      <c r="F86" s="136" t="s">
        <v>73</v>
      </c>
      <c r="G86" s="153">
        <v>65</v>
      </c>
      <c r="H86" s="155"/>
      <c r="I86" s="145">
        <f>SUM(G86)</f>
        <v>65</v>
      </c>
      <c r="J86" s="161">
        <v>83</v>
      </c>
    </row>
    <row r="87" spans="1:10" x14ac:dyDescent="0.25">
      <c r="A87" s="136" t="s">
        <v>90</v>
      </c>
      <c r="B87" s="153">
        <v>84</v>
      </c>
      <c r="C87" s="155"/>
      <c r="D87" s="145">
        <f>SUM(B87)</f>
        <v>84</v>
      </c>
      <c r="F87" s="136" t="s">
        <v>74</v>
      </c>
      <c r="G87" s="153">
        <v>66</v>
      </c>
      <c r="H87" s="155"/>
      <c r="I87" s="145">
        <f>SUM(G87)</f>
        <v>66</v>
      </c>
      <c r="J87" s="161">
        <v>84</v>
      </c>
    </row>
    <row r="88" spans="1:10" x14ac:dyDescent="0.25">
      <c r="A88" s="136" t="s">
        <v>91</v>
      </c>
      <c r="B88" s="153">
        <v>85</v>
      </c>
      <c r="C88" s="154">
        <v>28</v>
      </c>
      <c r="D88" s="145">
        <f t="shared" ref="D88:D90" si="13">SUM(B88:C88)/2</f>
        <v>56.5</v>
      </c>
      <c r="F88" s="136" t="s">
        <v>551</v>
      </c>
      <c r="G88" s="153">
        <v>81</v>
      </c>
      <c r="H88" s="154">
        <v>53</v>
      </c>
      <c r="I88" s="145">
        <f>SUM(G88:H88)/2</f>
        <v>67</v>
      </c>
      <c r="J88" s="161">
        <v>85</v>
      </c>
    </row>
    <row r="89" spans="1:10" x14ac:dyDescent="0.25">
      <c r="A89" s="136" t="s">
        <v>92</v>
      </c>
      <c r="B89" s="153">
        <v>86</v>
      </c>
      <c r="C89" s="154">
        <v>57</v>
      </c>
      <c r="D89" s="145">
        <f t="shared" si="13"/>
        <v>71.5</v>
      </c>
      <c r="F89" s="136" t="s">
        <v>88</v>
      </c>
      <c r="G89" s="153">
        <v>80</v>
      </c>
      <c r="H89" s="154">
        <v>56</v>
      </c>
      <c r="I89" s="145">
        <f>SUM(G89:H89)/2</f>
        <v>68</v>
      </c>
      <c r="J89" s="161">
        <v>86</v>
      </c>
    </row>
    <row r="90" spans="1:10" x14ac:dyDescent="0.25">
      <c r="A90" s="136" t="s">
        <v>93</v>
      </c>
      <c r="B90" s="153">
        <v>87</v>
      </c>
      <c r="C90" s="154">
        <v>51</v>
      </c>
      <c r="D90" s="145">
        <f t="shared" si="13"/>
        <v>69</v>
      </c>
      <c r="F90" s="136" t="s">
        <v>77</v>
      </c>
      <c r="G90" s="153">
        <v>69</v>
      </c>
      <c r="H90" s="155"/>
      <c r="I90" s="145">
        <f>SUM(G90)</f>
        <v>69</v>
      </c>
      <c r="J90" s="161">
        <v>87</v>
      </c>
    </row>
    <row r="91" spans="1:10" x14ac:dyDescent="0.25">
      <c r="A91" s="136" t="s">
        <v>94</v>
      </c>
      <c r="B91" s="153">
        <v>88</v>
      </c>
      <c r="C91" s="154"/>
      <c r="D91" s="145">
        <f>SUM(B91)</f>
        <v>88</v>
      </c>
      <c r="F91" s="136" t="s">
        <v>93</v>
      </c>
      <c r="G91" s="153">
        <v>87</v>
      </c>
      <c r="H91" s="154">
        <v>51</v>
      </c>
      <c r="I91" s="145">
        <f>SUM(G91:H91)/2</f>
        <v>69</v>
      </c>
      <c r="J91" s="161">
        <v>88</v>
      </c>
    </row>
    <row r="92" spans="1:10" x14ac:dyDescent="0.25">
      <c r="A92" s="136" t="s">
        <v>123</v>
      </c>
      <c r="B92" s="153">
        <v>89</v>
      </c>
      <c r="C92" s="154">
        <v>60</v>
      </c>
      <c r="D92" s="145">
        <f>SUM(B92:C92)/2</f>
        <v>74.5</v>
      </c>
      <c r="F92" s="136" t="s">
        <v>78</v>
      </c>
      <c r="G92" s="153">
        <v>70</v>
      </c>
      <c r="H92" s="155"/>
      <c r="I92" s="145">
        <f>SUM(G92)</f>
        <v>70</v>
      </c>
      <c r="J92" s="161">
        <v>89</v>
      </c>
    </row>
    <row r="93" spans="1:10" x14ac:dyDescent="0.25">
      <c r="A93" s="136" t="s">
        <v>95</v>
      </c>
      <c r="B93" s="153">
        <v>90</v>
      </c>
      <c r="C93" s="154"/>
      <c r="D93" s="145">
        <f>SUM(B93)</f>
        <v>90</v>
      </c>
      <c r="F93" s="136" t="s">
        <v>79</v>
      </c>
      <c r="G93" s="153">
        <v>71</v>
      </c>
      <c r="H93" s="155"/>
      <c r="I93" s="145">
        <f>SUM(G93)</f>
        <v>71</v>
      </c>
      <c r="J93" s="161">
        <v>90</v>
      </c>
    </row>
    <row r="94" spans="1:10" x14ac:dyDescent="0.25">
      <c r="A94" s="136" t="s">
        <v>96</v>
      </c>
      <c r="B94" s="153">
        <v>91</v>
      </c>
      <c r="C94" s="157">
        <v>6</v>
      </c>
      <c r="D94" s="145">
        <f t="shared" ref="D94:D95" si="14">SUM(B94:C94)/2</f>
        <v>48.5</v>
      </c>
      <c r="F94" s="136" t="s">
        <v>92</v>
      </c>
      <c r="G94" s="153">
        <v>86</v>
      </c>
      <c r="H94" s="154">
        <v>57</v>
      </c>
      <c r="I94" s="145">
        <f>SUM(G94:H94)/2</f>
        <v>71.5</v>
      </c>
      <c r="J94" s="161">
        <v>91</v>
      </c>
    </row>
    <row r="95" spans="1:10" x14ac:dyDescent="0.25">
      <c r="A95" s="136" t="s">
        <v>97</v>
      </c>
      <c r="B95" s="153">
        <v>92</v>
      </c>
      <c r="C95" s="154">
        <v>59</v>
      </c>
      <c r="D95" s="145">
        <f t="shared" si="14"/>
        <v>75.5</v>
      </c>
      <c r="F95" s="136" t="s">
        <v>81</v>
      </c>
      <c r="G95" s="153">
        <v>73</v>
      </c>
      <c r="H95" s="155"/>
      <c r="I95" s="145">
        <f>SUM(G95)</f>
        <v>73</v>
      </c>
      <c r="J95" s="161">
        <v>92</v>
      </c>
    </row>
    <row r="96" spans="1:10" x14ac:dyDescent="0.25">
      <c r="A96" s="136" t="s">
        <v>98</v>
      </c>
      <c r="B96" s="153">
        <v>93</v>
      </c>
      <c r="C96" s="154"/>
      <c r="D96" s="145">
        <f>SUM(B96)</f>
        <v>93</v>
      </c>
      <c r="F96" s="136" t="s">
        <v>82</v>
      </c>
      <c r="G96" s="153">
        <v>74</v>
      </c>
      <c r="H96" s="155"/>
      <c r="I96" s="145">
        <f>SUM(G96)</f>
        <v>74</v>
      </c>
      <c r="J96" s="161">
        <v>93</v>
      </c>
    </row>
    <row r="97" spans="1:10" x14ac:dyDescent="0.25">
      <c r="A97" s="136" t="s">
        <v>99</v>
      </c>
      <c r="B97" s="153">
        <v>94</v>
      </c>
      <c r="C97" s="154">
        <v>61</v>
      </c>
      <c r="D97" s="145">
        <f>SUM(B97:C97)/2</f>
        <v>77.5</v>
      </c>
      <c r="F97" s="136" t="s">
        <v>123</v>
      </c>
      <c r="G97" s="153">
        <v>89</v>
      </c>
      <c r="H97" s="154">
        <v>60</v>
      </c>
      <c r="I97" s="145">
        <f>SUM(G97:H97)/2</f>
        <v>74.5</v>
      </c>
      <c r="J97" s="161">
        <v>94</v>
      </c>
    </row>
    <row r="98" spans="1:10" x14ac:dyDescent="0.25">
      <c r="A98" s="136" t="s">
        <v>100</v>
      </c>
      <c r="B98" s="153">
        <v>95</v>
      </c>
      <c r="C98" s="159"/>
      <c r="D98" s="145"/>
      <c r="F98" s="136" t="s">
        <v>97</v>
      </c>
      <c r="G98" s="153">
        <v>92</v>
      </c>
      <c r="H98" s="159">
        <v>59</v>
      </c>
      <c r="I98" s="145">
        <f>SUM(G98:H98)/2</f>
        <v>75.5</v>
      </c>
      <c r="J98" s="161">
        <v>95</v>
      </c>
    </row>
    <row r="99" spans="1:10" x14ac:dyDescent="0.25">
      <c r="A99" s="136" t="s">
        <v>125</v>
      </c>
      <c r="B99" s="153"/>
      <c r="C99" s="159"/>
      <c r="D99" s="145"/>
      <c r="F99" s="136" t="s">
        <v>84</v>
      </c>
      <c r="G99" s="153">
        <v>76</v>
      </c>
      <c r="H99" s="163"/>
      <c r="I99" s="145">
        <f>SUM(G99)</f>
        <v>76</v>
      </c>
      <c r="J99" s="161">
        <v>96</v>
      </c>
    </row>
    <row r="100" spans="1:10" x14ac:dyDescent="0.25">
      <c r="A100" s="136" t="s">
        <v>124</v>
      </c>
      <c r="B100" s="153"/>
      <c r="C100" s="159"/>
      <c r="D100" s="145"/>
      <c r="F100" s="136" t="s">
        <v>99</v>
      </c>
      <c r="G100" s="153">
        <v>94</v>
      </c>
      <c r="H100" s="159">
        <v>61</v>
      </c>
      <c r="I100" s="145">
        <f>SUM(G100:H100)/2</f>
        <v>77.5</v>
      </c>
      <c r="J100" s="161">
        <v>97</v>
      </c>
    </row>
    <row r="101" spans="1:10" x14ac:dyDescent="0.25">
      <c r="A101" s="141" t="s">
        <v>112</v>
      </c>
      <c r="B101" s="150"/>
      <c r="C101" s="160">
        <v>10</v>
      </c>
      <c r="D101" s="145">
        <f>SUM(C101)</f>
        <v>10</v>
      </c>
      <c r="F101" s="136" t="s">
        <v>86</v>
      </c>
      <c r="G101" s="153">
        <v>78</v>
      </c>
      <c r="H101" s="155"/>
      <c r="I101" s="145">
        <f>SUM(G101)</f>
        <v>78</v>
      </c>
      <c r="J101" s="161">
        <v>98</v>
      </c>
    </row>
    <row r="102" spans="1:10" x14ac:dyDescent="0.25">
      <c r="A102" s="141" t="s">
        <v>113</v>
      </c>
      <c r="B102" s="150"/>
      <c r="C102" s="160">
        <v>19</v>
      </c>
      <c r="D102" s="145">
        <f t="shared" ref="D102:D108" si="15">SUM(C102)</f>
        <v>19</v>
      </c>
      <c r="F102" s="136" t="s">
        <v>90</v>
      </c>
      <c r="G102" s="153">
        <v>84</v>
      </c>
      <c r="H102" s="155"/>
      <c r="I102" s="145">
        <f>SUM(G102)</f>
        <v>84</v>
      </c>
      <c r="J102" s="161">
        <v>99</v>
      </c>
    </row>
    <row r="103" spans="1:10" x14ac:dyDescent="0.25">
      <c r="A103" s="141" t="s">
        <v>114</v>
      </c>
      <c r="B103" s="150"/>
      <c r="C103" s="154">
        <v>32</v>
      </c>
      <c r="D103" s="145">
        <f t="shared" si="15"/>
        <v>32</v>
      </c>
      <c r="F103" s="136" t="s">
        <v>94</v>
      </c>
      <c r="G103" s="153">
        <v>88</v>
      </c>
      <c r="H103" s="154"/>
      <c r="I103" s="145">
        <f>SUM(G103)</f>
        <v>88</v>
      </c>
      <c r="J103" s="161">
        <v>100</v>
      </c>
    </row>
    <row r="104" spans="1:10" x14ac:dyDescent="0.25">
      <c r="A104" s="78" t="s">
        <v>126</v>
      </c>
      <c r="B104" s="150"/>
      <c r="C104" s="154">
        <v>34</v>
      </c>
      <c r="D104" s="145">
        <f t="shared" si="15"/>
        <v>34</v>
      </c>
      <c r="F104" s="136" t="s">
        <v>95</v>
      </c>
      <c r="G104" s="153">
        <v>90</v>
      </c>
      <c r="H104" s="154"/>
      <c r="I104" s="145">
        <f>SUM(G104)</f>
        <v>90</v>
      </c>
      <c r="J104" s="161">
        <v>101</v>
      </c>
    </row>
    <row r="105" spans="1:10" x14ac:dyDescent="0.25">
      <c r="A105" s="141" t="s">
        <v>116</v>
      </c>
      <c r="B105" s="150"/>
      <c r="C105" s="154">
        <v>35</v>
      </c>
      <c r="D105" s="145">
        <f t="shared" si="15"/>
        <v>35</v>
      </c>
      <c r="F105" s="136" t="s">
        <v>98</v>
      </c>
      <c r="G105" s="153">
        <v>93</v>
      </c>
      <c r="H105" s="154"/>
      <c r="I105" s="145">
        <f>SUM(G105)</f>
        <v>93</v>
      </c>
      <c r="J105" s="161">
        <v>102</v>
      </c>
    </row>
    <row r="106" spans="1:10" x14ac:dyDescent="0.25">
      <c r="A106" s="141" t="s">
        <v>117</v>
      </c>
      <c r="B106" s="150"/>
      <c r="C106" s="154">
        <v>38</v>
      </c>
      <c r="D106" s="145">
        <f t="shared" si="15"/>
        <v>38</v>
      </c>
      <c r="F106" s="136" t="s">
        <v>100</v>
      </c>
      <c r="G106" s="153">
        <v>95</v>
      </c>
      <c r="H106" s="154"/>
      <c r="I106" s="145"/>
      <c r="J106" s="161">
        <v>103</v>
      </c>
    </row>
    <row r="107" spans="1:10" x14ac:dyDescent="0.25">
      <c r="A107" s="141" t="s">
        <v>118</v>
      </c>
      <c r="B107" s="150"/>
      <c r="C107" s="154">
        <v>46</v>
      </c>
      <c r="D107" s="145">
        <f t="shared" si="15"/>
        <v>46</v>
      </c>
      <c r="F107" s="136" t="s">
        <v>125</v>
      </c>
      <c r="G107" s="153"/>
      <c r="H107" s="154"/>
      <c r="I107" s="145"/>
      <c r="J107" s="161">
        <v>104</v>
      </c>
    </row>
    <row r="108" spans="1:10" x14ac:dyDescent="0.25">
      <c r="A108" s="141" t="s">
        <v>119</v>
      </c>
      <c r="B108" s="150"/>
      <c r="C108" s="154">
        <v>52</v>
      </c>
      <c r="D108" s="145">
        <f t="shared" si="15"/>
        <v>52</v>
      </c>
      <c r="F108" s="136" t="s">
        <v>124</v>
      </c>
      <c r="G108" s="153"/>
      <c r="H108" s="154"/>
      <c r="I108" s="145"/>
      <c r="J108" s="161">
        <v>105</v>
      </c>
    </row>
  </sheetData>
  <sortState ref="L4:O65">
    <sortCondition ref="O4:O65"/>
  </sortState>
  <mergeCells count="3">
    <mergeCell ref="A2:B2"/>
    <mergeCell ref="F2:G2"/>
    <mergeCell ref="L2:M2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10"/>
  <sheetViews>
    <sheetView workbookViewId="0">
      <selection activeCell="AM1" sqref="AM1:AS1048576"/>
    </sheetView>
  </sheetViews>
  <sheetFormatPr defaultRowHeight="15" x14ac:dyDescent="0.25"/>
  <cols>
    <col min="1" max="1" width="33.42578125" customWidth="1"/>
    <col min="2" max="2" width="9.7109375" style="123" customWidth="1"/>
    <col min="3" max="3" width="7.42578125" style="149" customWidth="1"/>
    <col min="4" max="5" width="5.42578125" style="148" customWidth="1"/>
    <col min="7" max="7" width="29.5703125" style="21" customWidth="1"/>
    <col min="8" max="8" width="9.140625" customWidth="1"/>
    <col min="9" max="9" width="7" style="156" customWidth="1"/>
    <col min="10" max="10" width="5.7109375" style="149" customWidth="1"/>
    <col min="11" max="11" width="5.5703125" style="149" customWidth="1"/>
    <col min="13" max="13" width="25.28515625" style="21" customWidth="1"/>
    <col min="14" max="14" width="9.42578125" style="123" customWidth="1"/>
    <col min="15" max="15" width="8.28515625" style="123" customWidth="1"/>
    <col min="16" max="16" width="6" style="148" customWidth="1"/>
    <col min="17" max="17" width="5.42578125" style="148" customWidth="1"/>
    <col min="19" max="19" width="29" style="21" customWidth="1"/>
    <col min="20" max="20" width="9.42578125" style="147" customWidth="1"/>
    <col min="21" max="21" width="6.85546875" style="156" customWidth="1"/>
    <col min="22" max="22" width="4.85546875" style="156" customWidth="1"/>
    <col min="23" max="23" width="4.85546875" style="149" customWidth="1"/>
    <col min="24" max="24" width="11.28515625" style="149" customWidth="1"/>
    <col min="25" max="25" width="28.140625" style="156" customWidth="1"/>
    <col min="26" max="26" width="10.5703125" style="149" customWidth="1"/>
    <col min="27" max="29" width="6.7109375" style="149" customWidth="1"/>
    <col min="30" max="30" width="10.7109375" style="149" customWidth="1"/>
    <col min="31" max="31" width="19.5703125" customWidth="1"/>
    <col min="33" max="33" width="25.140625" customWidth="1"/>
    <col min="34" max="34" width="10.42578125" customWidth="1"/>
    <col min="35" max="35" width="6.7109375" style="149" customWidth="1"/>
    <col min="36" max="36" width="4.5703125" style="149" customWidth="1"/>
    <col min="37" max="37" width="4.85546875" style="149" customWidth="1"/>
  </cols>
  <sheetData>
    <row r="2" spans="1:37" x14ac:dyDescent="0.25">
      <c r="A2" s="173" t="s">
        <v>570</v>
      </c>
      <c r="B2" s="144"/>
      <c r="C2" s="132"/>
      <c r="D2" s="143"/>
      <c r="E2" s="143"/>
      <c r="G2" s="173" t="s">
        <v>560</v>
      </c>
      <c r="H2" s="143"/>
      <c r="I2" s="179"/>
      <c r="J2" s="143"/>
      <c r="K2" s="143"/>
      <c r="M2" s="173" t="s">
        <v>572</v>
      </c>
      <c r="N2" s="124"/>
      <c r="O2" s="124"/>
      <c r="P2" s="145"/>
      <c r="Q2" s="145"/>
      <c r="S2" s="173" t="s">
        <v>580</v>
      </c>
      <c r="T2" s="182"/>
      <c r="U2" s="151"/>
      <c r="V2" s="151"/>
      <c r="W2" s="161"/>
      <c r="Y2" s="179" t="s">
        <v>575</v>
      </c>
      <c r="Z2" s="161"/>
      <c r="AA2" s="161"/>
      <c r="AB2" s="161"/>
      <c r="AC2" s="161"/>
    </row>
    <row r="3" spans="1:37" ht="20.25" customHeight="1" x14ac:dyDescent="0.25">
      <c r="A3" s="190" t="s">
        <v>573</v>
      </c>
      <c r="B3" s="182" t="s">
        <v>111</v>
      </c>
      <c r="C3" s="180"/>
      <c r="D3" s="143"/>
      <c r="E3" s="143"/>
      <c r="G3" s="18" t="s">
        <v>555</v>
      </c>
      <c r="H3" s="182" t="s">
        <v>111</v>
      </c>
      <c r="I3" s="151"/>
      <c r="J3" s="143"/>
      <c r="K3" s="143"/>
      <c r="M3" s="18" t="s">
        <v>555</v>
      </c>
      <c r="N3" s="171" t="s">
        <v>111</v>
      </c>
      <c r="O3" s="171"/>
      <c r="P3" s="171"/>
      <c r="Q3" s="171"/>
      <c r="S3" s="173" t="s">
        <v>588</v>
      </c>
      <c r="T3" s="182" t="s">
        <v>111</v>
      </c>
      <c r="U3" s="179"/>
      <c r="V3" s="179"/>
      <c r="W3" s="161"/>
      <c r="Y3" s="151"/>
      <c r="Z3" s="171" t="s">
        <v>111</v>
      </c>
      <c r="AA3" s="161"/>
      <c r="AB3" s="161"/>
      <c r="AC3" s="161"/>
      <c r="AG3" s="165" t="s">
        <v>579</v>
      </c>
      <c r="AH3" s="165"/>
      <c r="AI3" s="161"/>
      <c r="AJ3" s="161"/>
      <c r="AK3" s="161"/>
    </row>
    <row r="4" spans="1:37" ht="15.75" x14ac:dyDescent="0.25">
      <c r="A4" s="9"/>
      <c r="B4" s="183" t="s">
        <v>8</v>
      </c>
      <c r="C4" s="132" t="s">
        <v>8</v>
      </c>
      <c r="D4" s="182" t="s">
        <v>567</v>
      </c>
      <c r="E4" s="182" t="s">
        <v>595</v>
      </c>
      <c r="G4" s="18"/>
      <c r="H4" s="185" t="s">
        <v>8</v>
      </c>
      <c r="I4" s="132" t="s">
        <v>8</v>
      </c>
      <c r="J4" s="182" t="s">
        <v>596</v>
      </c>
      <c r="K4" s="182" t="s">
        <v>566</v>
      </c>
      <c r="M4" s="174"/>
      <c r="N4" s="183" t="s">
        <v>8</v>
      </c>
      <c r="O4" s="171" t="s">
        <v>8</v>
      </c>
      <c r="P4" s="171" t="s">
        <v>567</v>
      </c>
      <c r="Q4" s="171" t="s">
        <v>566</v>
      </c>
      <c r="S4" s="173" t="s">
        <v>555</v>
      </c>
      <c r="T4" s="184" t="s">
        <v>8</v>
      </c>
      <c r="U4" s="179" t="s">
        <v>8</v>
      </c>
      <c r="V4" s="179" t="s">
        <v>566</v>
      </c>
      <c r="W4" s="162" t="s">
        <v>567</v>
      </c>
      <c r="Y4" s="173" t="s">
        <v>555</v>
      </c>
      <c r="Z4" s="179" t="s">
        <v>8</v>
      </c>
      <c r="AA4" s="162" t="s">
        <v>8</v>
      </c>
      <c r="AB4" s="162" t="s">
        <v>576</v>
      </c>
      <c r="AC4" s="162" t="s">
        <v>567</v>
      </c>
      <c r="AE4" s="172" t="s">
        <v>558</v>
      </c>
      <c r="AG4" s="165" t="s">
        <v>529</v>
      </c>
      <c r="AH4" s="165" t="s">
        <v>571</v>
      </c>
      <c r="AI4" s="165" t="s">
        <v>288</v>
      </c>
      <c r="AJ4" s="161" t="s">
        <v>566</v>
      </c>
      <c r="AK4" s="161" t="s">
        <v>567</v>
      </c>
    </row>
    <row r="5" spans="1:37" x14ac:dyDescent="0.25">
      <c r="A5" s="9" t="s">
        <v>10</v>
      </c>
      <c r="B5" s="145">
        <v>5.666666666666667</v>
      </c>
      <c r="C5" s="161">
        <v>1</v>
      </c>
      <c r="D5" s="145">
        <v>1</v>
      </c>
      <c r="E5" s="145">
        <v>1</v>
      </c>
      <c r="G5" s="18" t="s">
        <v>10</v>
      </c>
      <c r="H5" s="145">
        <v>2.25</v>
      </c>
      <c r="I5" s="151">
        <v>1</v>
      </c>
      <c r="J5" s="145">
        <v>1</v>
      </c>
      <c r="K5" s="145">
        <v>1</v>
      </c>
      <c r="M5" s="18" t="s">
        <v>10</v>
      </c>
      <c r="N5" s="145">
        <v>2.5</v>
      </c>
      <c r="O5" s="145">
        <v>1</v>
      </c>
      <c r="P5" s="145">
        <v>1</v>
      </c>
      <c r="Q5" s="145">
        <v>1</v>
      </c>
      <c r="S5" s="18" t="s">
        <v>10</v>
      </c>
      <c r="T5" s="143">
        <v>6.5</v>
      </c>
      <c r="U5" s="151">
        <v>1</v>
      </c>
      <c r="V5" s="151">
        <v>1</v>
      </c>
      <c r="W5" s="161">
        <v>1</v>
      </c>
      <c r="Y5" s="18" t="s">
        <v>10</v>
      </c>
      <c r="Z5" s="187">
        <v>2.3333333333333335</v>
      </c>
      <c r="AA5" s="161">
        <v>1</v>
      </c>
      <c r="AB5" s="161">
        <v>1</v>
      </c>
      <c r="AC5" s="161">
        <v>1</v>
      </c>
      <c r="AE5" t="s">
        <v>10</v>
      </c>
      <c r="AG5" s="9" t="s">
        <v>21</v>
      </c>
      <c r="AH5" s="145">
        <v>14.010978175531289</v>
      </c>
      <c r="AI5" s="161">
        <v>1</v>
      </c>
      <c r="AJ5" s="161">
        <v>1</v>
      </c>
      <c r="AK5" s="161">
        <v>1</v>
      </c>
    </row>
    <row r="6" spans="1:37" x14ac:dyDescent="0.25">
      <c r="A6" s="9" t="s">
        <v>12</v>
      </c>
      <c r="B6" s="145">
        <v>10.333333333333334</v>
      </c>
      <c r="C6" s="161">
        <v>2</v>
      </c>
      <c r="D6" s="145">
        <v>1</v>
      </c>
      <c r="E6" s="145">
        <v>1</v>
      </c>
      <c r="G6" s="18" t="s">
        <v>13</v>
      </c>
      <c r="H6" s="145">
        <v>3.4</v>
      </c>
      <c r="I6" s="151">
        <v>2</v>
      </c>
      <c r="J6" s="145"/>
      <c r="K6" s="145">
        <v>1</v>
      </c>
      <c r="M6" s="18" t="s">
        <v>12</v>
      </c>
      <c r="N6" s="145">
        <v>3</v>
      </c>
      <c r="O6" s="145">
        <v>2</v>
      </c>
      <c r="P6" s="145">
        <v>1</v>
      </c>
      <c r="Q6" s="145">
        <v>1</v>
      </c>
      <c r="S6" s="18" t="s">
        <v>12</v>
      </c>
      <c r="T6" s="143">
        <v>10.9</v>
      </c>
      <c r="U6" s="151">
        <v>2</v>
      </c>
      <c r="V6" s="151">
        <v>1</v>
      </c>
      <c r="W6" s="161">
        <v>1</v>
      </c>
      <c r="Y6" s="18" t="s">
        <v>21</v>
      </c>
      <c r="Z6" s="187">
        <v>3</v>
      </c>
      <c r="AA6" s="161">
        <v>2</v>
      </c>
      <c r="AB6" s="161">
        <v>1</v>
      </c>
      <c r="AC6" s="161">
        <v>1</v>
      </c>
      <c r="AE6" t="s">
        <v>12</v>
      </c>
      <c r="AG6" s="9" t="s">
        <v>12</v>
      </c>
      <c r="AH6" s="145">
        <v>8.6552275897881845</v>
      </c>
      <c r="AI6" s="161">
        <v>2</v>
      </c>
      <c r="AJ6" s="161">
        <v>1</v>
      </c>
      <c r="AK6" s="161">
        <v>1</v>
      </c>
    </row>
    <row r="7" spans="1:37" x14ac:dyDescent="0.25">
      <c r="A7" s="9" t="s">
        <v>21</v>
      </c>
      <c r="B7" s="145">
        <v>17.09090909090909</v>
      </c>
      <c r="C7" s="161">
        <v>3</v>
      </c>
      <c r="D7" s="145">
        <v>1</v>
      </c>
      <c r="E7" s="145">
        <v>1</v>
      </c>
      <c r="G7" s="18" t="s">
        <v>22</v>
      </c>
      <c r="H7" s="145">
        <v>4.5454545454545459</v>
      </c>
      <c r="I7" s="151">
        <v>3</v>
      </c>
      <c r="J7" s="145"/>
      <c r="K7" s="145">
        <v>1</v>
      </c>
      <c r="M7" s="18" t="s">
        <v>11</v>
      </c>
      <c r="N7" s="145">
        <v>5</v>
      </c>
      <c r="O7" s="145">
        <v>3</v>
      </c>
      <c r="P7" s="145">
        <v>1</v>
      </c>
      <c r="Q7" s="145">
        <v>1</v>
      </c>
      <c r="S7" s="18" t="s">
        <v>21</v>
      </c>
      <c r="T7" s="143">
        <v>15.888888888888889</v>
      </c>
      <c r="U7" s="151">
        <v>3</v>
      </c>
      <c r="V7" s="151">
        <v>1</v>
      </c>
      <c r="W7" s="161">
        <v>1</v>
      </c>
      <c r="Y7" s="18" t="s">
        <v>22</v>
      </c>
      <c r="Z7" s="187">
        <v>4.1111111111111107</v>
      </c>
      <c r="AA7" s="161">
        <v>3</v>
      </c>
      <c r="AB7" s="161">
        <v>1</v>
      </c>
      <c r="AC7" s="161"/>
      <c r="AE7" t="s">
        <v>21</v>
      </c>
      <c r="AG7" s="9" t="s">
        <v>15</v>
      </c>
      <c r="AH7" s="145">
        <v>5.2929797375129048</v>
      </c>
      <c r="AI7" s="161">
        <v>3</v>
      </c>
      <c r="AJ7" s="161">
        <v>1</v>
      </c>
      <c r="AK7" s="161">
        <v>1</v>
      </c>
    </row>
    <row r="8" spans="1:37" x14ac:dyDescent="0.25">
      <c r="A8" s="9" t="s">
        <v>15</v>
      </c>
      <c r="B8" s="145">
        <v>20.2</v>
      </c>
      <c r="C8" s="161">
        <v>4</v>
      </c>
      <c r="D8" s="145">
        <v>1</v>
      </c>
      <c r="E8" s="145">
        <v>1</v>
      </c>
      <c r="G8" s="18" t="s">
        <v>79</v>
      </c>
      <c r="H8" s="145">
        <v>4.666666666666667</v>
      </c>
      <c r="I8" s="151">
        <v>4</v>
      </c>
      <c r="J8" s="145"/>
      <c r="K8" s="145"/>
      <c r="M8" s="18" t="s">
        <v>15</v>
      </c>
      <c r="N8" s="145">
        <v>5</v>
      </c>
      <c r="O8" s="145">
        <v>4</v>
      </c>
      <c r="P8" s="145">
        <v>1</v>
      </c>
      <c r="Q8" s="145">
        <v>1</v>
      </c>
      <c r="S8" s="18" t="s">
        <v>27</v>
      </c>
      <c r="T8" s="143">
        <v>19.181818181818183</v>
      </c>
      <c r="U8" s="151">
        <v>4</v>
      </c>
      <c r="V8" s="151">
        <v>1</v>
      </c>
      <c r="W8" s="161"/>
      <c r="Y8" s="18" t="s">
        <v>12</v>
      </c>
      <c r="Z8" s="187">
        <v>4.666666666666667</v>
      </c>
      <c r="AA8" s="161">
        <v>4</v>
      </c>
      <c r="AB8" s="161">
        <v>1</v>
      </c>
      <c r="AC8" s="161">
        <v>1</v>
      </c>
      <c r="AE8" t="s">
        <v>11</v>
      </c>
      <c r="AG8" s="9" t="s">
        <v>10</v>
      </c>
      <c r="AH8" s="145">
        <v>5.1265596633703012</v>
      </c>
      <c r="AI8" s="161">
        <v>4</v>
      </c>
      <c r="AJ8" s="161">
        <v>1</v>
      </c>
      <c r="AK8" s="161">
        <v>1</v>
      </c>
    </row>
    <row r="9" spans="1:37" x14ac:dyDescent="0.25">
      <c r="A9" s="9" t="s">
        <v>27</v>
      </c>
      <c r="B9" s="145">
        <v>22.90909090909091</v>
      </c>
      <c r="C9" s="161">
        <v>5</v>
      </c>
      <c r="D9" s="145"/>
      <c r="E9" s="145">
        <v>1</v>
      </c>
      <c r="G9" s="18" t="s">
        <v>15</v>
      </c>
      <c r="H9" s="145">
        <v>6</v>
      </c>
      <c r="I9" s="151">
        <v>5</v>
      </c>
      <c r="J9" s="145">
        <v>1</v>
      </c>
      <c r="K9" s="145">
        <v>1</v>
      </c>
      <c r="M9" s="18" t="s">
        <v>21</v>
      </c>
      <c r="N9" s="145">
        <v>7</v>
      </c>
      <c r="O9" s="145">
        <v>5</v>
      </c>
      <c r="P9" s="145">
        <v>1</v>
      </c>
      <c r="Q9" s="145">
        <v>1</v>
      </c>
      <c r="S9" s="18" t="s">
        <v>66</v>
      </c>
      <c r="T9" s="143">
        <v>19.875</v>
      </c>
      <c r="U9" s="151">
        <v>5</v>
      </c>
      <c r="V9" s="151"/>
      <c r="W9" s="161"/>
      <c r="Y9" s="18" t="s">
        <v>15</v>
      </c>
      <c r="Z9" s="187">
        <v>5</v>
      </c>
      <c r="AA9" s="161">
        <v>5</v>
      </c>
      <c r="AB9" s="161">
        <v>1</v>
      </c>
      <c r="AC9" s="161">
        <v>1</v>
      </c>
      <c r="AE9" t="s">
        <v>15</v>
      </c>
      <c r="AG9" s="9" t="s">
        <v>18</v>
      </c>
      <c r="AH9" s="145">
        <v>4.2929797375129048</v>
      </c>
      <c r="AI9" s="161">
        <v>5</v>
      </c>
      <c r="AJ9" s="161">
        <v>1</v>
      </c>
      <c r="AK9" s="161">
        <v>1</v>
      </c>
    </row>
    <row r="10" spans="1:37" x14ac:dyDescent="0.25">
      <c r="A10" s="18" t="s">
        <v>66</v>
      </c>
      <c r="B10" s="145">
        <v>24.1</v>
      </c>
      <c r="C10" s="161">
        <v>6</v>
      </c>
      <c r="D10" s="145"/>
      <c r="E10" s="145"/>
      <c r="G10" s="18" t="s">
        <v>12</v>
      </c>
      <c r="H10" s="145">
        <v>6.25</v>
      </c>
      <c r="I10" s="151">
        <v>6</v>
      </c>
      <c r="J10" s="145">
        <v>1</v>
      </c>
      <c r="K10" s="145">
        <v>1</v>
      </c>
      <c r="M10" s="18" t="s">
        <v>18</v>
      </c>
      <c r="N10" s="145">
        <v>7.5</v>
      </c>
      <c r="O10" s="145">
        <v>6</v>
      </c>
      <c r="P10" s="145"/>
      <c r="Q10" s="145">
        <v>1</v>
      </c>
      <c r="S10" s="18" t="s">
        <v>15</v>
      </c>
      <c r="T10" s="143">
        <v>23.375</v>
      </c>
      <c r="U10" s="151">
        <v>6</v>
      </c>
      <c r="V10" s="151">
        <v>1</v>
      </c>
      <c r="W10" s="161">
        <v>1</v>
      </c>
      <c r="Y10" s="18" t="s">
        <v>81</v>
      </c>
      <c r="Z10" s="187">
        <v>6.2857142857142856</v>
      </c>
      <c r="AA10" s="161">
        <v>6</v>
      </c>
      <c r="AB10" s="161"/>
      <c r="AC10" s="161"/>
      <c r="AE10" t="s">
        <v>14</v>
      </c>
      <c r="AG10" s="9" t="s">
        <v>96</v>
      </c>
      <c r="AH10" s="145">
        <v>3.0581683601871914</v>
      </c>
      <c r="AI10" s="161">
        <v>6</v>
      </c>
      <c r="AJ10" s="161"/>
      <c r="AK10" s="161"/>
    </row>
    <row r="11" spans="1:37" x14ac:dyDescent="0.25">
      <c r="A11" s="9" t="s">
        <v>14</v>
      </c>
      <c r="B11" s="145">
        <v>28.2</v>
      </c>
      <c r="C11" s="161">
        <v>7</v>
      </c>
      <c r="D11" s="145">
        <v>1</v>
      </c>
      <c r="E11" s="145">
        <v>1</v>
      </c>
      <c r="G11" s="18" t="s">
        <v>11</v>
      </c>
      <c r="H11" s="145">
        <v>7</v>
      </c>
      <c r="I11" s="151">
        <v>7</v>
      </c>
      <c r="J11" s="145">
        <v>1</v>
      </c>
      <c r="K11" s="145">
        <v>1</v>
      </c>
      <c r="M11" s="18" t="s">
        <v>13</v>
      </c>
      <c r="N11" s="145">
        <v>8</v>
      </c>
      <c r="O11" s="145">
        <v>7</v>
      </c>
      <c r="P11" s="145"/>
      <c r="Q11" s="145">
        <v>1</v>
      </c>
      <c r="S11" s="18" t="s">
        <v>20</v>
      </c>
      <c r="T11" s="143">
        <v>29</v>
      </c>
      <c r="U11" s="151">
        <v>7</v>
      </c>
      <c r="V11" s="151"/>
      <c r="W11" s="161"/>
      <c r="Y11" s="18" t="s">
        <v>67</v>
      </c>
      <c r="Z11" s="187">
        <v>6.8</v>
      </c>
      <c r="AA11" s="161">
        <v>7</v>
      </c>
      <c r="AB11" s="161"/>
      <c r="AC11" s="161"/>
      <c r="AE11" t="s">
        <v>130</v>
      </c>
      <c r="AG11" s="9" t="s">
        <v>11</v>
      </c>
      <c r="AH11" s="145">
        <v>2.6552275897881841</v>
      </c>
      <c r="AI11" s="161">
        <v>7</v>
      </c>
      <c r="AJ11" s="161">
        <v>1</v>
      </c>
      <c r="AK11" s="161"/>
    </row>
    <row r="12" spans="1:37" x14ac:dyDescent="0.25">
      <c r="A12" s="18" t="s">
        <v>11</v>
      </c>
      <c r="B12" s="145">
        <v>28.583333333333332</v>
      </c>
      <c r="C12" s="161">
        <v>8</v>
      </c>
      <c r="D12" s="145">
        <v>1</v>
      </c>
      <c r="E12" s="145">
        <v>1</v>
      </c>
      <c r="G12" s="18" t="s">
        <v>16</v>
      </c>
      <c r="H12" s="145">
        <v>8.25</v>
      </c>
      <c r="I12" s="151">
        <v>8</v>
      </c>
      <c r="J12" s="145">
        <v>1</v>
      </c>
      <c r="K12" s="145">
        <v>1</v>
      </c>
      <c r="M12" s="18" t="s">
        <v>14</v>
      </c>
      <c r="N12" s="145">
        <v>9</v>
      </c>
      <c r="O12" s="145">
        <v>8</v>
      </c>
      <c r="P12" s="145">
        <v>1</v>
      </c>
      <c r="Q12" s="145">
        <v>1</v>
      </c>
      <c r="S12" s="18" t="s">
        <v>62</v>
      </c>
      <c r="T12" s="143">
        <v>29.625</v>
      </c>
      <c r="U12" s="151">
        <v>8</v>
      </c>
      <c r="V12" s="151">
        <v>1</v>
      </c>
      <c r="W12" s="161"/>
      <c r="Y12" s="18" t="s">
        <v>16</v>
      </c>
      <c r="Z12" s="187">
        <v>7.666666666666667</v>
      </c>
      <c r="AA12" s="161">
        <v>8</v>
      </c>
      <c r="AB12" s="161">
        <v>1</v>
      </c>
      <c r="AC12" s="161">
        <v>1</v>
      </c>
      <c r="AG12" s="9" t="s">
        <v>27</v>
      </c>
      <c r="AH12" s="145">
        <v>2.3667287612743957</v>
      </c>
      <c r="AI12" s="161">
        <v>8</v>
      </c>
      <c r="AJ12" s="161">
        <v>1</v>
      </c>
      <c r="AK12" s="161"/>
    </row>
    <row r="13" spans="1:37" x14ac:dyDescent="0.25">
      <c r="A13" s="9" t="s">
        <v>44</v>
      </c>
      <c r="B13" s="145">
        <v>29.3</v>
      </c>
      <c r="C13" s="161">
        <v>9</v>
      </c>
      <c r="D13" s="145"/>
      <c r="E13" s="145"/>
      <c r="G13" s="18" t="s">
        <v>17</v>
      </c>
      <c r="H13" s="145">
        <v>8.3333333333333339</v>
      </c>
      <c r="I13" s="151">
        <v>9</v>
      </c>
      <c r="J13" s="145"/>
      <c r="K13" s="145">
        <v>1</v>
      </c>
      <c r="M13" s="57" t="s">
        <v>112</v>
      </c>
      <c r="N13" s="145">
        <v>10</v>
      </c>
      <c r="O13" s="145">
        <v>9</v>
      </c>
      <c r="P13" s="145"/>
      <c r="Q13" s="145">
        <v>1</v>
      </c>
      <c r="S13" s="18" t="s">
        <v>44</v>
      </c>
      <c r="T13" s="143">
        <v>31.875</v>
      </c>
      <c r="U13" s="151">
        <v>9</v>
      </c>
      <c r="V13" s="151"/>
      <c r="W13" s="161"/>
      <c r="Y13" s="18" t="s">
        <v>18</v>
      </c>
      <c r="Z13" s="187">
        <v>8.6999999999999993</v>
      </c>
      <c r="AA13" s="161">
        <v>9</v>
      </c>
      <c r="AB13" s="161">
        <v>1</v>
      </c>
      <c r="AC13" s="161"/>
      <c r="AE13" s="172" t="s">
        <v>559</v>
      </c>
      <c r="AG13" s="9" t="s">
        <v>546</v>
      </c>
      <c r="AH13" s="145">
        <v>2.353164455233153</v>
      </c>
      <c r="AI13" s="161">
        <v>9</v>
      </c>
      <c r="AJ13" s="161">
        <v>1</v>
      </c>
      <c r="AK13" s="161"/>
    </row>
    <row r="14" spans="1:37" ht="14.25" customHeight="1" x14ac:dyDescent="0.25">
      <c r="A14" s="9" t="s">
        <v>16</v>
      </c>
      <c r="B14" s="145">
        <v>30.727272727272727</v>
      </c>
      <c r="C14" s="161">
        <v>10</v>
      </c>
      <c r="D14" s="145">
        <v>1</v>
      </c>
      <c r="E14" s="145">
        <v>1</v>
      </c>
      <c r="G14" s="18" t="s">
        <v>14</v>
      </c>
      <c r="H14" s="145">
        <v>8.6666666666666661</v>
      </c>
      <c r="I14" s="151">
        <v>10</v>
      </c>
      <c r="J14" s="145">
        <v>1</v>
      </c>
      <c r="K14" s="145">
        <v>1</v>
      </c>
      <c r="M14" s="18" t="s">
        <v>16</v>
      </c>
      <c r="N14" s="145">
        <v>12</v>
      </c>
      <c r="O14" s="145">
        <v>10</v>
      </c>
      <c r="P14" s="145">
        <v>1</v>
      </c>
      <c r="Q14" s="145">
        <v>1</v>
      </c>
      <c r="S14" s="18" t="s">
        <v>52</v>
      </c>
      <c r="T14" s="143">
        <v>32.444444444444443</v>
      </c>
      <c r="U14" s="151">
        <v>10</v>
      </c>
      <c r="V14" s="151">
        <v>1</v>
      </c>
      <c r="W14" s="161"/>
      <c r="Y14" s="18" t="s">
        <v>11</v>
      </c>
      <c r="Z14" s="187">
        <v>9</v>
      </c>
      <c r="AA14" s="161">
        <v>10</v>
      </c>
      <c r="AB14" s="161">
        <v>1</v>
      </c>
      <c r="AC14" s="161">
        <v>1</v>
      </c>
      <c r="AE14" t="s">
        <v>13</v>
      </c>
      <c r="AG14" s="9" t="s">
        <v>561</v>
      </c>
      <c r="AH14" s="145">
        <v>1.4068519064212275</v>
      </c>
      <c r="AI14" s="161">
        <v>10</v>
      </c>
      <c r="AJ14" s="161">
        <v>1</v>
      </c>
      <c r="AK14" s="161"/>
    </row>
    <row r="15" spans="1:37" x14ac:dyDescent="0.25">
      <c r="A15" s="9" t="s">
        <v>20</v>
      </c>
      <c r="B15" s="145">
        <v>31.333333333333332</v>
      </c>
      <c r="C15" s="161">
        <v>11</v>
      </c>
      <c r="D15" s="145"/>
      <c r="E15" s="145"/>
      <c r="G15" s="57" t="s">
        <v>554</v>
      </c>
      <c r="H15" s="145">
        <v>10</v>
      </c>
      <c r="I15" s="151">
        <v>11</v>
      </c>
      <c r="J15" s="145"/>
      <c r="K15" s="145">
        <v>1</v>
      </c>
      <c r="M15" s="18" t="s">
        <v>17</v>
      </c>
      <c r="N15" s="145">
        <v>12</v>
      </c>
      <c r="O15" s="145">
        <v>11</v>
      </c>
      <c r="P15" s="145"/>
      <c r="Q15" s="145">
        <v>1</v>
      </c>
      <c r="S15" s="18" t="s">
        <v>76</v>
      </c>
      <c r="T15" s="143">
        <v>33</v>
      </c>
      <c r="U15" s="151">
        <v>11</v>
      </c>
      <c r="V15" s="151"/>
      <c r="W15" s="161"/>
      <c r="Y15" s="18" t="s">
        <v>14</v>
      </c>
      <c r="Z15" s="187">
        <v>10</v>
      </c>
      <c r="AA15" s="161">
        <v>11</v>
      </c>
      <c r="AB15" s="161">
        <v>1</v>
      </c>
      <c r="AC15" s="161">
        <v>1</v>
      </c>
      <c r="AE15" t="s">
        <v>27</v>
      </c>
      <c r="AG15" s="9" t="s">
        <v>13</v>
      </c>
      <c r="AH15" s="145">
        <v>1.3867903338478116</v>
      </c>
      <c r="AI15" s="161">
        <v>11</v>
      </c>
      <c r="AJ15" s="161">
        <v>1</v>
      </c>
      <c r="AK15" s="161"/>
    </row>
    <row r="16" spans="1:37" x14ac:dyDescent="0.25">
      <c r="A16" s="18" t="s">
        <v>37</v>
      </c>
      <c r="B16" s="145">
        <v>31.875</v>
      </c>
      <c r="C16" s="161">
        <v>12</v>
      </c>
      <c r="D16" s="145"/>
      <c r="E16" s="145">
        <v>1</v>
      </c>
      <c r="G16" s="18" t="s">
        <v>19</v>
      </c>
      <c r="H16" s="145">
        <v>10.4</v>
      </c>
      <c r="I16" s="151">
        <v>12</v>
      </c>
      <c r="J16" s="145"/>
      <c r="K16" s="145"/>
      <c r="M16" s="18" t="s">
        <v>27</v>
      </c>
      <c r="N16" s="145">
        <v>13.5</v>
      </c>
      <c r="O16" s="145">
        <v>12</v>
      </c>
      <c r="P16" s="145"/>
      <c r="Q16" s="145">
        <v>1</v>
      </c>
      <c r="S16" s="18" t="s">
        <v>37</v>
      </c>
      <c r="T16" s="143">
        <v>33.9</v>
      </c>
      <c r="U16" s="151">
        <v>12</v>
      </c>
      <c r="V16" s="151">
        <v>1</v>
      </c>
      <c r="W16" s="161"/>
      <c r="Y16" s="57" t="s">
        <v>554</v>
      </c>
      <c r="Z16" s="187">
        <v>10</v>
      </c>
      <c r="AA16" s="161">
        <v>12</v>
      </c>
      <c r="AB16" s="161">
        <v>1</v>
      </c>
      <c r="AC16" s="161"/>
      <c r="AE16" t="s">
        <v>191</v>
      </c>
      <c r="AG16" s="9" t="s">
        <v>14</v>
      </c>
      <c r="AH16" s="145">
        <v>1.1720405290955136</v>
      </c>
      <c r="AI16" s="161">
        <v>12</v>
      </c>
      <c r="AJ16" s="161">
        <v>1</v>
      </c>
      <c r="AK16" s="161">
        <v>1</v>
      </c>
    </row>
    <row r="17" spans="1:37" x14ac:dyDescent="0.25">
      <c r="A17" s="9" t="s">
        <v>42</v>
      </c>
      <c r="B17" s="145">
        <v>34</v>
      </c>
      <c r="C17" s="161">
        <v>13</v>
      </c>
      <c r="D17" s="145"/>
      <c r="E17" s="145"/>
      <c r="G17" s="18" t="s">
        <v>21</v>
      </c>
      <c r="H17" s="145">
        <v>12.666666666666666</v>
      </c>
      <c r="I17" s="151">
        <v>13</v>
      </c>
      <c r="J17" s="145">
        <v>1</v>
      </c>
      <c r="K17" s="145">
        <v>1</v>
      </c>
      <c r="M17" s="18" t="s">
        <v>23</v>
      </c>
      <c r="N17" s="145">
        <v>14.5</v>
      </c>
      <c r="O17" s="145">
        <v>13</v>
      </c>
      <c r="P17" s="145"/>
      <c r="Q17" s="145">
        <v>1</v>
      </c>
      <c r="S17" s="18" t="s">
        <v>11</v>
      </c>
      <c r="T17" s="143">
        <v>35.555555555555557</v>
      </c>
      <c r="U17" s="151">
        <v>13</v>
      </c>
      <c r="V17" s="151">
        <v>1</v>
      </c>
      <c r="W17" s="161">
        <v>1</v>
      </c>
      <c r="Y17" s="18" t="s">
        <v>17</v>
      </c>
      <c r="Z17" s="187">
        <v>10.5</v>
      </c>
      <c r="AA17" s="161">
        <v>13</v>
      </c>
      <c r="AB17" s="161">
        <v>1</v>
      </c>
      <c r="AC17" s="161"/>
      <c r="AE17" t="s">
        <v>70</v>
      </c>
      <c r="AG17" s="9" t="s">
        <v>85</v>
      </c>
      <c r="AH17" s="145">
        <v>1.1384146504808548</v>
      </c>
      <c r="AI17" s="161">
        <v>13</v>
      </c>
      <c r="AJ17" s="161"/>
      <c r="AK17" s="161"/>
    </row>
    <row r="18" spans="1:37" x14ac:dyDescent="0.25">
      <c r="A18" s="18" t="s">
        <v>76</v>
      </c>
      <c r="B18" s="145">
        <v>34.909090909090907</v>
      </c>
      <c r="C18" s="161">
        <v>14</v>
      </c>
      <c r="D18" s="145"/>
      <c r="E18" s="145"/>
      <c r="G18" s="18" t="s">
        <v>551</v>
      </c>
      <c r="H18" s="145">
        <v>14.8</v>
      </c>
      <c r="I18" s="151">
        <v>14</v>
      </c>
      <c r="J18" s="145"/>
      <c r="K18" s="145"/>
      <c r="M18" s="18" t="s">
        <v>24</v>
      </c>
      <c r="N18" s="145">
        <v>16</v>
      </c>
      <c r="O18" s="145">
        <v>14</v>
      </c>
      <c r="P18" s="145"/>
      <c r="Q18" s="145"/>
      <c r="S18" s="18" t="s">
        <v>16</v>
      </c>
      <c r="T18" s="143">
        <v>36.666666666666664</v>
      </c>
      <c r="U18" s="151">
        <v>14</v>
      </c>
      <c r="V18" s="151">
        <v>1</v>
      </c>
      <c r="W18" s="161">
        <v>1</v>
      </c>
      <c r="Y18" s="18" t="s">
        <v>13</v>
      </c>
      <c r="Z18" s="187">
        <v>11</v>
      </c>
      <c r="AA18" s="161">
        <v>14</v>
      </c>
      <c r="AB18" s="161">
        <v>1</v>
      </c>
      <c r="AC18" s="161"/>
      <c r="AE18" t="s">
        <v>17</v>
      </c>
      <c r="AG18" s="9" t="s">
        <v>191</v>
      </c>
      <c r="AH18" s="145">
        <v>1.0646656267193642</v>
      </c>
      <c r="AI18" s="161">
        <v>14</v>
      </c>
      <c r="AJ18" s="161">
        <v>1</v>
      </c>
      <c r="AK18" s="161"/>
    </row>
    <row r="19" spans="1:37" x14ac:dyDescent="0.25">
      <c r="A19" s="9" t="s">
        <v>43</v>
      </c>
      <c r="B19" s="145">
        <v>35</v>
      </c>
      <c r="C19" s="161">
        <v>15</v>
      </c>
      <c r="D19" s="145"/>
      <c r="E19" s="145"/>
      <c r="G19" s="57" t="s">
        <v>113</v>
      </c>
      <c r="H19" s="143">
        <v>18.428571428571427</v>
      </c>
      <c r="I19" s="151">
        <v>15</v>
      </c>
      <c r="J19" s="143"/>
      <c r="K19" s="143"/>
      <c r="M19" s="18" t="s">
        <v>25</v>
      </c>
      <c r="N19" s="145">
        <v>17.5</v>
      </c>
      <c r="O19" s="145">
        <v>15</v>
      </c>
      <c r="P19" s="145"/>
      <c r="Q19" s="145"/>
      <c r="S19" s="18" t="s">
        <v>70</v>
      </c>
      <c r="T19" s="143">
        <v>36.799999999999997</v>
      </c>
      <c r="U19" s="151">
        <v>15</v>
      </c>
      <c r="V19" s="151">
        <v>1</v>
      </c>
      <c r="W19" s="161"/>
      <c r="Y19" s="18" t="s">
        <v>32</v>
      </c>
      <c r="Z19" s="187">
        <v>11.125</v>
      </c>
      <c r="AA19" s="161">
        <v>15</v>
      </c>
      <c r="AB19" s="161"/>
      <c r="AC19" s="161"/>
      <c r="AE19" t="s">
        <v>22</v>
      </c>
      <c r="AG19" s="9" t="s">
        <v>17</v>
      </c>
      <c r="AH19" s="145">
        <v>0.86997739454048251</v>
      </c>
      <c r="AI19" s="161">
        <v>15</v>
      </c>
      <c r="AJ19" s="161">
        <v>1</v>
      </c>
      <c r="AK19" s="161"/>
    </row>
    <row r="20" spans="1:37" x14ac:dyDescent="0.25">
      <c r="A20" s="18" t="s">
        <v>31</v>
      </c>
      <c r="B20" s="145">
        <v>35.18181818181818</v>
      </c>
      <c r="C20" s="161">
        <v>16</v>
      </c>
      <c r="D20" s="145"/>
      <c r="E20" s="145"/>
      <c r="G20" s="18" t="s">
        <v>23</v>
      </c>
      <c r="H20" s="145">
        <v>18.666666666666668</v>
      </c>
      <c r="I20" s="151">
        <v>16</v>
      </c>
      <c r="J20" s="145"/>
      <c r="K20" s="145">
        <v>1</v>
      </c>
      <c r="M20" s="18" t="s">
        <v>20</v>
      </c>
      <c r="N20" s="145">
        <v>18.5</v>
      </c>
      <c r="O20" s="145">
        <v>16</v>
      </c>
      <c r="P20" s="145"/>
      <c r="Q20" s="145"/>
      <c r="S20" s="18" t="s">
        <v>107</v>
      </c>
      <c r="T20" s="143">
        <v>37</v>
      </c>
      <c r="U20" s="151">
        <v>16</v>
      </c>
      <c r="V20" s="151"/>
      <c r="W20" s="161"/>
      <c r="Y20" s="18" t="s">
        <v>83</v>
      </c>
      <c r="Z20" s="187">
        <v>14</v>
      </c>
      <c r="AA20" s="161">
        <v>16</v>
      </c>
      <c r="AB20" s="161"/>
      <c r="AC20" s="161"/>
      <c r="AE20" t="s">
        <v>41</v>
      </c>
      <c r="AG20" s="9" t="s">
        <v>130</v>
      </c>
      <c r="AH20" s="145">
        <v>0.82985424939365071</v>
      </c>
      <c r="AI20" s="161">
        <v>16</v>
      </c>
      <c r="AJ20" s="161">
        <v>1</v>
      </c>
      <c r="AK20" s="161">
        <v>1</v>
      </c>
    </row>
    <row r="21" spans="1:37" x14ac:dyDescent="0.25">
      <c r="A21" s="57" t="s">
        <v>52</v>
      </c>
      <c r="B21" s="145">
        <v>37.375</v>
      </c>
      <c r="C21" s="161">
        <v>17</v>
      </c>
      <c r="D21" s="145"/>
      <c r="E21" s="145">
        <v>1</v>
      </c>
      <c r="G21" s="57" t="s">
        <v>118</v>
      </c>
      <c r="H21" s="143">
        <v>21</v>
      </c>
      <c r="I21" s="151">
        <v>17</v>
      </c>
      <c r="J21" s="143"/>
      <c r="K21" s="143"/>
      <c r="M21" s="18" t="s">
        <v>22</v>
      </c>
      <c r="N21" s="145">
        <v>18.5</v>
      </c>
      <c r="O21" s="145">
        <v>17</v>
      </c>
      <c r="P21" s="145"/>
      <c r="Q21" s="145">
        <v>1</v>
      </c>
      <c r="S21" s="18" t="s">
        <v>85</v>
      </c>
      <c r="T21" s="143">
        <v>37.888888888888886</v>
      </c>
      <c r="U21" s="151">
        <v>17</v>
      </c>
      <c r="V21" s="151"/>
      <c r="W21" s="161"/>
      <c r="Y21" s="18" t="s">
        <v>72</v>
      </c>
      <c r="Z21" s="187">
        <v>14.4</v>
      </c>
      <c r="AA21" s="161">
        <v>17</v>
      </c>
      <c r="AB21" s="161"/>
      <c r="AC21" s="161"/>
      <c r="AE21" t="s">
        <v>37</v>
      </c>
      <c r="AG21" s="9" t="s">
        <v>62</v>
      </c>
      <c r="AH21" s="145">
        <v>0.46053935760930198</v>
      </c>
      <c r="AI21" s="161">
        <v>17</v>
      </c>
      <c r="AJ21" s="161">
        <v>1</v>
      </c>
      <c r="AK21" s="161"/>
    </row>
    <row r="22" spans="1:37" x14ac:dyDescent="0.25">
      <c r="A22" s="18" t="s">
        <v>107</v>
      </c>
      <c r="B22" s="145">
        <v>38.166666666666664</v>
      </c>
      <c r="C22" s="161">
        <v>18</v>
      </c>
      <c r="D22" s="145"/>
      <c r="E22" s="145"/>
      <c r="G22" s="18" t="s">
        <v>41</v>
      </c>
      <c r="H22" s="145">
        <v>21.5</v>
      </c>
      <c r="I22" s="151">
        <v>18</v>
      </c>
      <c r="J22" s="145"/>
      <c r="K22" s="145">
        <v>1</v>
      </c>
      <c r="M22" s="18" t="s">
        <v>31</v>
      </c>
      <c r="N22" s="145">
        <v>18.5</v>
      </c>
      <c r="O22" s="145">
        <v>18</v>
      </c>
      <c r="P22" s="145"/>
      <c r="Q22" s="145"/>
      <c r="S22" s="18" t="s">
        <v>31</v>
      </c>
      <c r="T22" s="143">
        <v>39.25</v>
      </c>
      <c r="U22" s="151">
        <v>18</v>
      </c>
      <c r="V22" s="151"/>
      <c r="W22" s="161"/>
      <c r="Y22" s="18" t="s">
        <v>80</v>
      </c>
      <c r="Z22" s="187">
        <v>16</v>
      </c>
      <c r="AA22" s="161">
        <v>18</v>
      </c>
      <c r="AB22" s="161"/>
      <c r="AC22" s="161"/>
      <c r="AE22" t="s">
        <v>547</v>
      </c>
      <c r="AG22" s="9" t="s">
        <v>25</v>
      </c>
      <c r="AH22" s="145">
        <v>0.35316445523315299</v>
      </c>
      <c r="AI22" s="161">
        <v>18</v>
      </c>
      <c r="AJ22" s="161"/>
      <c r="AK22" s="161"/>
    </row>
    <row r="23" spans="1:37" x14ac:dyDescent="0.25">
      <c r="A23" s="18" t="s">
        <v>48</v>
      </c>
      <c r="B23" s="145">
        <v>40</v>
      </c>
      <c r="C23" s="161">
        <v>19</v>
      </c>
      <c r="D23" s="145"/>
      <c r="E23" s="145"/>
      <c r="G23" s="18" t="s">
        <v>107</v>
      </c>
      <c r="H23" s="145">
        <v>21.75</v>
      </c>
      <c r="I23" s="151">
        <v>19</v>
      </c>
      <c r="J23" s="145"/>
      <c r="K23" s="145"/>
      <c r="M23" s="57" t="s">
        <v>113</v>
      </c>
      <c r="N23" s="145">
        <v>19</v>
      </c>
      <c r="O23" s="145">
        <v>19</v>
      </c>
      <c r="P23" s="145"/>
      <c r="Q23" s="145"/>
      <c r="S23" s="57" t="s">
        <v>554</v>
      </c>
      <c r="T23" s="181">
        <v>42.5</v>
      </c>
      <c r="U23" s="151">
        <v>26</v>
      </c>
      <c r="V23" s="151">
        <v>1</v>
      </c>
      <c r="W23" s="161"/>
      <c r="Y23" s="18" t="s">
        <v>25</v>
      </c>
      <c r="Z23" s="187">
        <v>18</v>
      </c>
      <c r="AA23" s="161">
        <v>19</v>
      </c>
      <c r="AB23" s="161"/>
      <c r="AC23" s="161"/>
      <c r="AE23" t="s">
        <v>62</v>
      </c>
      <c r="AG23" s="9" t="s">
        <v>113</v>
      </c>
      <c r="AH23" s="145">
        <v>0.35316445523315299</v>
      </c>
      <c r="AI23" s="161">
        <v>19</v>
      </c>
      <c r="AJ23" s="161"/>
      <c r="AK23" s="161"/>
    </row>
    <row r="24" spans="1:37" x14ac:dyDescent="0.25">
      <c r="A24" s="57" t="s">
        <v>62</v>
      </c>
      <c r="B24" s="143">
        <v>42.5</v>
      </c>
      <c r="C24" s="161">
        <v>20</v>
      </c>
      <c r="D24" s="143"/>
      <c r="E24" s="143">
        <v>1</v>
      </c>
      <c r="G24" s="18" t="s">
        <v>26</v>
      </c>
      <c r="H24" s="145">
        <v>22</v>
      </c>
      <c r="I24" s="151">
        <v>20</v>
      </c>
      <c r="J24" s="145"/>
      <c r="K24" s="145">
        <v>1</v>
      </c>
      <c r="M24" s="18" t="s">
        <v>29</v>
      </c>
      <c r="N24" s="145">
        <v>21</v>
      </c>
      <c r="O24" s="145">
        <v>20</v>
      </c>
      <c r="P24" s="145"/>
      <c r="Q24" s="145"/>
      <c r="S24" s="18" t="s">
        <v>83</v>
      </c>
      <c r="T24" s="143">
        <v>43</v>
      </c>
      <c r="U24" s="151">
        <v>20</v>
      </c>
      <c r="V24" s="151"/>
      <c r="W24" s="161"/>
      <c r="Y24" s="18" t="s">
        <v>95</v>
      </c>
      <c r="Z24" s="187">
        <v>18.375</v>
      </c>
      <c r="AA24" s="161">
        <v>20</v>
      </c>
      <c r="AB24" s="161"/>
      <c r="AC24" s="161"/>
      <c r="AE24" t="s">
        <v>18</v>
      </c>
      <c r="AG24" s="9" t="s">
        <v>41</v>
      </c>
      <c r="AH24" s="145">
        <v>0.29947700404507849</v>
      </c>
      <c r="AI24" s="161">
        <v>20</v>
      </c>
      <c r="AJ24" s="161">
        <v>1</v>
      </c>
      <c r="AK24" s="161"/>
    </row>
    <row r="25" spans="1:37" x14ac:dyDescent="0.25">
      <c r="A25" s="18" t="s">
        <v>41</v>
      </c>
      <c r="B25" s="145">
        <v>42.666666666666664</v>
      </c>
      <c r="C25" s="161">
        <v>21</v>
      </c>
      <c r="D25" s="145"/>
      <c r="E25" s="145">
        <v>1</v>
      </c>
      <c r="G25" s="18" t="s">
        <v>27</v>
      </c>
      <c r="H25" s="145">
        <v>23.333333333333332</v>
      </c>
      <c r="I25" s="151">
        <v>21</v>
      </c>
      <c r="J25" s="145"/>
      <c r="K25" s="145">
        <v>1</v>
      </c>
      <c r="M25" s="18" t="s">
        <v>9</v>
      </c>
      <c r="N25" s="145">
        <v>22.5</v>
      </c>
      <c r="O25" s="145">
        <v>21</v>
      </c>
      <c r="P25" s="145"/>
      <c r="Q25" s="145"/>
      <c r="S25" s="18" t="s">
        <v>14</v>
      </c>
      <c r="T25" s="143">
        <v>43</v>
      </c>
      <c r="U25" s="151">
        <v>21</v>
      </c>
      <c r="V25" s="151">
        <v>1</v>
      </c>
      <c r="W25" s="161">
        <v>1</v>
      </c>
      <c r="Y25" s="18" t="s">
        <v>44</v>
      </c>
      <c r="Z25" s="187">
        <v>19</v>
      </c>
      <c r="AA25" s="161">
        <v>21</v>
      </c>
      <c r="AB25" s="161"/>
      <c r="AC25" s="161"/>
      <c r="AE25" t="s">
        <v>52</v>
      </c>
      <c r="AG25" s="9" t="s">
        <v>83</v>
      </c>
      <c r="AH25" s="145">
        <v>0.25935385889824669</v>
      </c>
      <c r="AI25" s="161">
        <v>21</v>
      </c>
      <c r="AJ25" s="161"/>
      <c r="AK25" s="161"/>
    </row>
    <row r="26" spans="1:37" x14ac:dyDescent="0.25">
      <c r="A26" s="9" t="s">
        <v>70</v>
      </c>
      <c r="B26" s="145">
        <v>43</v>
      </c>
      <c r="C26" s="161">
        <v>22</v>
      </c>
      <c r="D26" s="145"/>
      <c r="E26" s="145">
        <v>1</v>
      </c>
      <c r="G26" s="18" t="s">
        <v>61</v>
      </c>
      <c r="H26" s="145">
        <v>23.5</v>
      </c>
      <c r="I26" s="151">
        <v>22</v>
      </c>
      <c r="J26" s="145"/>
      <c r="K26" s="145"/>
      <c r="M26" s="18" t="s">
        <v>32</v>
      </c>
      <c r="N26" s="145">
        <v>23</v>
      </c>
      <c r="O26" s="145">
        <v>22</v>
      </c>
      <c r="P26" s="145"/>
      <c r="Q26" s="145"/>
      <c r="S26" s="57" t="s">
        <v>117</v>
      </c>
      <c r="T26" s="181">
        <v>43.875</v>
      </c>
      <c r="U26" s="151">
        <v>22</v>
      </c>
      <c r="V26" s="151"/>
      <c r="W26" s="161"/>
      <c r="Y26" s="18" t="s">
        <v>23</v>
      </c>
      <c r="Z26" s="187">
        <v>19.5</v>
      </c>
      <c r="AA26" s="161">
        <v>22</v>
      </c>
      <c r="AB26" s="161">
        <v>1</v>
      </c>
      <c r="AC26" s="161"/>
      <c r="AE26" t="s">
        <v>26</v>
      </c>
      <c r="AG26" s="9" t="s">
        <v>277</v>
      </c>
      <c r="AH26" s="145">
        <v>0.24578955285700399</v>
      </c>
      <c r="AI26" s="161">
        <v>22</v>
      </c>
      <c r="AJ26" s="161"/>
      <c r="AK26" s="161"/>
    </row>
    <row r="27" spans="1:37" x14ac:dyDescent="0.25">
      <c r="A27" s="18" t="s">
        <v>117</v>
      </c>
      <c r="B27" s="145">
        <v>43</v>
      </c>
      <c r="C27" s="161">
        <v>23</v>
      </c>
      <c r="D27" s="145"/>
      <c r="E27" s="145"/>
      <c r="G27" s="18" t="s">
        <v>70</v>
      </c>
      <c r="H27" s="145">
        <v>23.5</v>
      </c>
      <c r="I27" s="151">
        <v>23</v>
      </c>
      <c r="J27" s="145"/>
      <c r="K27" s="145">
        <v>1</v>
      </c>
      <c r="M27" s="18" t="s">
        <v>28</v>
      </c>
      <c r="N27" s="145">
        <v>23.5</v>
      </c>
      <c r="O27" s="145">
        <v>23</v>
      </c>
      <c r="P27" s="145"/>
      <c r="Q27" s="145"/>
      <c r="S27" s="18" t="s">
        <v>41</v>
      </c>
      <c r="T27" s="143">
        <v>46.625</v>
      </c>
      <c r="U27" s="151">
        <v>23</v>
      </c>
      <c r="V27" s="151">
        <v>1</v>
      </c>
      <c r="W27" s="161"/>
      <c r="Y27" s="18" t="s">
        <v>84</v>
      </c>
      <c r="Z27" s="187">
        <v>19.75</v>
      </c>
      <c r="AA27" s="161">
        <v>23</v>
      </c>
      <c r="AB27" s="161"/>
      <c r="AC27" s="161"/>
      <c r="AG27" s="9" t="s">
        <v>22</v>
      </c>
      <c r="AH27" s="145">
        <v>0.17204052909551359</v>
      </c>
      <c r="AI27" s="161">
        <v>23</v>
      </c>
      <c r="AJ27" s="161">
        <v>1</v>
      </c>
      <c r="AK27" s="161"/>
    </row>
    <row r="28" spans="1:37" x14ac:dyDescent="0.25">
      <c r="A28" s="9" t="s">
        <v>40</v>
      </c>
      <c r="B28" s="145">
        <v>44.2</v>
      </c>
      <c r="C28" s="161">
        <v>24</v>
      </c>
      <c r="D28" s="145"/>
      <c r="E28" s="145"/>
      <c r="G28" s="18" t="s">
        <v>83</v>
      </c>
      <c r="H28" s="145">
        <v>23.5</v>
      </c>
      <c r="I28" s="151">
        <v>24</v>
      </c>
      <c r="J28" s="145"/>
      <c r="K28" s="145"/>
      <c r="M28" s="18" t="s">
        <v>33</v>
      </c>
      <c r="N28" s="145">
        <v>25</v>
      </c>
      <c r="O28" s="145">
        <v>24</v>
      </c>
      <c r="P28" s="145"/>
      <c r="Q28" s="145"/>
      <c r="S28" s="18" t="s">
        <v>95</v>
      </c>
      <c r="T28" s="143">
        <v>47.75</v>
      </c>
      <c r="U28" s="151">
        <v>24</v>
      </c>
      <c r="V28" s="151"/>
      <c r="W28" s="161"/>
      <c r="Y28" s="18" t="s">
        <v>100</v>
      </c>
      <c r="Z28" s="187">
        <v>20</v>
      </c>
      <c r="AA28" s="161">
        <v>24</v>
      </c>
      <c r="AB28" s="161"/>
      <c r="AC28" s="161"/>
      <c r="AG28" s="9" t="s">
        <v>34</v>
      </c>
      <c r="AH28" s="145">
        <v>0.13841465048085477</v>
      </c>
      <c r="AI28" s="161">
        <v>24</v>
      </c>
      <c r="AJ28" s="161"/>
      <c r="AK28" s="161"/>
    </row>
    <row r="29" spans="1:37" x14ac:dyDescent="0.25">
      <c r="A29" s="18" t="s">
        <v>13</v>
      </c>
      <c r="B29" s="145">
        <v>45.7</v>
      </c>
      <c r="C29" s="161">
        <v>25</v>
      </c>
      <c r="D29" s="145"/>
      <c r="E29" s="145">
        <v>1</v>
      </c>
      <c r="G29" s="18" t="s">
        <v>31</v>
      </c>
      <c r="H29" s="145">
        <v>25.333333333333332</v>
      </c>
      <c r="I29" s="151">
        <v>25</v>
      </c>
      <c r="J29" s="145"/>
      <c r="K29" s="145"/>
      <c r="M29" s="18" t="s">
        <v>284</v>
      </c>
      <c r="N29" s="145">
        <v>25</v>
      </c>
      <c r="O29" s="145">
        <v>25</v>
      </c>
      <c r="P29" s="145"/>
      <c r="Q29" s="145"/>
      <c r="S29" s="18" t="s">
        <v>40</v>
      </c>
      <c r="T29" s="143">
        <v>49.444444444444443</v>
      </c>
      <c r="U29" s="151">
        <v>25</v>
      </c>
      <c r="V29" s="151"/>
      <c r="W29" s="161"/>
      <c r="Y29" s="57" t="s">
        <v>118</v>
      </c>
      <c r="Z29" s="188">
        <v>21</v>
      </c>
      <c r="AA29" s="161">
        <v>25</v>
      </c>
      <c r="AB29" s="161"/>
      <c r="AC29" s="161"/>
      <c r="AG29" s="18" t="s">
        <v>20</v>
      </c>
      <c r="AH29" s="145">
        <v>-2.2647703083368498E-2</v>
      </c>
      <c r="AI29" s="151">
        <v>25</v>
      </c>
      <c r="AJ29" s="161"/>
      <c r="AK29" s="161"/>
    </row>
    <row r="30" spans="1:37" s="21" customFormat="1" x14ac:dyDescent="0.25">
      <c r="A30" s="18" t="s">
        <v>554</v>
      </c>
      <c r="B30" s="143">
        <v>46</v>
      </c>
      <c r="C30" s="151">
        <v>26</v>
      </c>
      <c r="D30" s="143"/>
      <c r="E30" s="143">
        <v>1</v>
      </c>
      <c r="G30" s="18" t="s">
        <v>71</v>
      </c>
      <c r="H30" s="143">
        <v>25.5</v>
      </c>
      <c r="I30" s="151">
        <v>26</v>
      </c>
      <c r="J30" s="143"/>
      <c r="K30" s="143"/>
      <c r="M30" s="18" t="s">
        <v>41</v>
      </c>
      <c r="N30" s="143">
        <v>26.5</v>
      </c>
      <c r="O30" s="143">
        <v>26</v>
      </c>
      <c r="P30" s="143"/>
      <c r="Q30" s="143">
        <v>1</v>
      </c>
      <c r="S30" s="18" t="s">
        <v>61</v>
      </c>
      <c r="T30" s="143">
        <v>49.714285714285715</v>
      </c>
      <c r="U30" s="151">
        <v>26</v>
      </c>
      <c r="V30" s="151"/>
      <c r="W30" s="151"/>
      <c r="X30" s="156"/>
      <c r="Y30" s="18" t="s">
        <v>41</v>
      </c>
      <c r="Z30" s="188">
        <v>21.5</v>
      </c>
      <c r="AA30" s="151">
        <v>26</v>
      </c>
      <c r="AB30" s="151">
        <v>1</v>
      </c>
      <c r="AC30" s="151"/>
      <c r="AD30" s="156"/>
      <c r="AG30" s="18" t="s">
        <v>44</v>
      </c>
      <c r="AH30" s="143">
        <v>-0.31114653159715733</v>
      </c>
      <c r="AI30" s="151">
        <v>26</v>
      </c>
      <c r="AJ30" s="151"/>
      <c r="AK30" s="151"/>
    </row>
    <row r="31" spans="1:37" x14ac:dyDescent="0.25">
      <c r="A31" s="18" t="s">
        <v>83</v>
      </c>
      <c r="B31" s="145">
        <v>46</v>
      </c>
      <c r="C31" s="161">
        <v>27</v>
      </c>
      <c r="D31" s="145"/>
      <c r="E31" s="145"/>
      <c r="G31" s="18" t="s">
        <v>25</v>
      </c>
      <c r="H31" s="145">
        <v>26</v>
      </c>
      <c r="I31" s="151">
        <v>27</v>
      </c>
      <c r="J31" s="145"/>
      <c r="K31" s="145"/>
      <c r="M31" s="18" t="s">
        <v>35</v>
      </c>
      <c r="N31" s="145">
        <v>27</v>
      </c>
      <c r="O31" s="145">
        <v>27</v>
      </c>
      <c r="P31" s="145"/>
      <c r="Q31" s="145"/>
      <c r="S31" s="18" t="s">
        <v>81</v>
      </c>
      <c r="T31" s="143">
        <v>49.81818181818182</v>
      </c>
      <c r="U31" s="151">
        <v>27</v>
      </c>
      <c r="V31" s="151"/>
      <c r="W31" s="161"/>
      <c r="Y31" s="18" t="s">
        <v>61</v>
      </c>
      <c r="Z31" s="187">
        <v>23.5</v>
      </c>
      <c r="AA31" s="161">
        <v>27</v>
      </c>
      <c r="AB31" s="161"/>
      <c r="AC31" s="161"/>
      <c r="AG31" s="18" t="s">
        <v>28</v>
      </c>
      <c r="AH31" s="145">
        <v>-0.39845986139989042</v>
      </c>
      <c r="AI31" s="151">
        <v>27</v>
      </c>
      <c r="AJ31" s="161"/>
      <c r="AK31" s="161"/>
    </row>
    <row r="32" spans="1:37" x14ac:dyDescent="0.25">
      <c r="A32" s="18" t="s">
        <v>22</v>
      </c>
      <c r="B32" s="145">
        <v>47.272727272727273</v>
      </c>
      <c r="C32" s="161">
        <v>28</v>
      </c>
      <c r="D32" s="145"/>
      <c r="E32" s="145">
        <v>1</v>
      </c>
      <c r="G32" s="18" t="s">
        <v>62</v>
      </c>
      <c r="H32" s="145">
        <v>26</v>
      </c>
      <c r="I32" s="151">
        <v>28</v>
      </c>
      <c r="J32" s="145"/>
      <c r="K32" s="145">
        <v>1</v>
      </c>
      <c r="M32" s="18" t="s">
        <v>26</v>
      </c>
      <c r="N32" s="145">
        <v>28.5</v>
      </c>
      <c r="O32" s="145">
        <v>28</v>
      </c>
      <c r="P32" s="145"/>
      <c r="Q32" s="145">
        <v>1</v>
      </c>
      <c r="S32" s="18" t="s">
        <v>284</v>
      </c>
      <c r="T32" s="143">
        <v>52</v>
      </c>
      <c r="U32" s="151">
        <v>28</v>
      </c>
      <c r="V32" s="151"/>
      <c r="W32" s="161"/>
      <c r="Y32" s="18" t="s">
        <v>70</v>
      </c>
      <c r="Z32" s="187">
        <v>23.5</v>
      </c>
      <c r="AA32" s="161">
        <v>28</v>
      </c>
      <c r="AB32" s="161">
        <v>1</v>
      </c>
      <c r="AC32" s="161"/>
      <c r="AG32" s="18" t="s">
        <v>91</v>
      </c>
      <c r="AH32" s="145">
        <v>-0.39845986139989042</v>
      </c>
      <c r="AI32" s="151">
        <v>28</v>
      </c>
      <c r="AJ32" s="161"/>
      <c r="AK32" s="161"/>
    </row>
    <row r="33" spans="1:37" x14ac:dyDescent="0.25">
      <c r="A33" s="9" t="s">
        <v>56</v>
      </c>
      <c r="B33" s="145">
        <v>48</v>
      </c>
      <c r="C33" s="161">
        <v>29</v>
      </c>
      <c r="D33" s="145"/>
      <c r="E33" s="145"/>
      <c r="G33" s="18" t="s">
        <v>96</v>
      </c>
      <c r="H33" s="145">
        <v>26</v>
      </c>
      <c r="I33" s="151">
        <v>29</v>
      </c>
      <c r="J33" s="145"/>
      <c r="K33" s="145"/>
      <c r="M33" s="18" t="s">
        <v>38</v>
      </c>
      <c r="N33" s="145">
        <v>30</v>
      </c>
      <c r="O33" s="145">
        <v>29</v>
      </c>
      <c r="P33" s="145"/>
      <c r="Q33" s="145"/>
      <c r="S33" s="57" t="s">
        <v>119</v>
      </c>
      <c r="T33" s="181">
        <v>53.5</v>
      </c>
      <c r="U33" s="151">
        <v>29</v>
      </c>
      <c r="V33" s="151"/>
      <c r="W33" s="161"/>
      <c r="Y33" s="18" t="s">
        <v>27</v>
      </c>
      <c r="Z33" s="187">
        <v>24</v>
      </c>
      <c r="AA33" s="161">
        <v>29</v>
      </c>
      <c r="AB33" s="161">
        <v>1</v>
      </c>
      <c r="AC33" s="161"/>
      <c r="AG33" s="18" t="s">
        <v>49</v>
      </c>
      <c r="AH33" s="145">
        <v>-0.48577319120262352</v>
      </c>
      <c r="AI33" s="151">
        <v>29</v>
      </c>
      <c r="AJ33" s="161"/>
      <c r="AK33" s="161"/>
    </row>
    <row r="34" spans="1:37" x14ac:dyDescent="0.25">
      <c r="A34" s="9" t="s">
        <v>85</v>
      </c>
      <c r="B34" s="145">
        <v>48</v>
      </c>
      <c r="C34" s="161">
        <v>30</v>
      </c>
      <c r="D34" s="145"/>
      <c r="E34" s="145"/>
      <c r="G34" s="18" t="s">
        <v>85</v>
      </c>
      <c r="H34" s="145">
        <v>27.5</v>
      </c>
      <c r="I34" s="151">
        <v>30</v>
      </c>
      <c r="J34" s="145"/>
      <c r="K34" s="145"/>
      <c r="M34" s="18" t="s">
        <v>39</v>
      </c>
      <c r="N34" s="145">
        <v>31</v>
      </c>
      <c r="O34" s="145">
        <v>30</v>
      </c>
      <c r="P34" s="145"/>
      <c r="Q34" s="145"/>
      <c r="S34" s="18" t="s">
        <v>96</v>
      </c>
      <c r="T34" s="143">
        <v>54.777777777777779</v>
      </c>
      <c r="U34" s="151">
        <v>30</v>
      </c>
      <c r="V34" s="151"/>
      <c r="W34" s="161"/>
      <c r="Y34" s="18" t="s">
        <v>26</v>
      </c>
      <c r="Z34" s="187">
        <v>24.333333333333332</v>
      </c>
      <c r="AA34" s="161">
        <v>30</v>
      </c>
      <c r="AB34" s="161">
        <v>1</v>
      </c>
      <c r="AC34" s="161"/>
      <c r="AG34" s="18" t="s">
        <v>51</v>
      </c>
      <c r="AH34" s="145">
        <v>-0.48577319120262352</v>
      </c>
      <c r="AI34" s="151">
        <v>30</v>
      </c>
      <c r="AJ34" s="161"/>
      <c r="AK34" s="161"/>
    </row>
    <row r="35" spans="1:37" x14ac:dyDescent="0.25">
      <c r="A35" s="9" t="s">
        <v>125</v>
      </c>
      <c r="B35" s="145">
        <v>48</v>
      </c>
      <c r="C35" s="161">
        <v>31</v>
      </c>
      <c r="D35" s="145"/>
      <c r="E35" s="145"/>
      <c r="G35" s="18" t="s">
        <v>76</v>
      </c>
      <c r="H35" s="145">
        <v>27.666666666666668</v>
      </c>
      <c r="I35" s="151">
        <v>31</v>
      </c>
      <c r="J35" s="145"/>
      <c r="K35" s="145"/>
      <c r="M35" s="18" t="s">
        <v>44</v>
      </c>
      <c r="N35" s="145">
        <v>31.5</v>
      </c>
      <c r="O35" s="145">
        <v>31</v>
      </c>
      <c r="P35" s="145"/>
      <c r="Q35" s="145"/>
      <c r="S35" s="18" t="s">
        <v>22</v>
      </c>
      <c r="T35" s="143">
        <v>55</v>
      </c>
      <c r="U35" s="151">
        <v>31</v>
      </c>
      <c r="V35" s="151">
        <v>1</v>
      </c>
      <c r="W35" s="161"/>
      <c r="Y35" s="18" t="s">
        <v>20</v>
      </c>
      <c r="Z35" s="187">
        <v>25</v>
      </c>
      <c r="AA35" s="161">
        <v>31</v>
      </c>
      <c r="AB35" s="161"/>
      <c r="AC35" s="161"/>
      <c r="AG35" s="18" t="s">
        <v>52</v>
      </c>
      <c r="AH35" s="145">
        <v>-0.48577319120262352</v>
      </c>
      <c r="AI35" s="151">
        <v>31</v>
      </c>
      <c r="AJ35" s="161">
        <v>1</v>
      </c>
      <c r="AK35" s="161"/>
    </row>
    <row r="36" spans="1:37" x14ac:dyDescent="0.25">
      <c r="A36" s="18" t="s">
        <v>54</v>
      </c>
      <c r="B36" s="145">
        <v>49</v>
      </c>
      <c r="C36" s="161">
        <v>32</v>
      </c>
      <c r="D36" s="145"/>
      <c r="E36" s="145"/>
      <c r="G36" s="18" t="s">
        <v>37</v>
      </c>
      <c r="H36" s="145">
        <v>28.666666666666668</v>
      </c>
      <c r="I36" s="151">
        <v>32</v>
      </c>
      <c r="J36" s="145"/>
      <c r="K36" s="145">
        <v>1</v>
      </c>
      <c r="M36" s="18" t="s">
        <v>36</v>
      </c>
      <c r="N36" s="145">
        <v>32</v>
      </c>
      <c r="O36" s="145">
        <v>32</v>
      </c>
      <c r="P36" s="145"/>
      <c r="Q36" s="145"/>
      <c r="S36" s="18" t="s">
        <v>13</v>
      </c>
      <c r="T36" s="143">
        <v>55.833333333333336</v>
      </c>
      <c r="U36" s="151">
        <v>32</v>
      </c>
      <c r="V36" s="151">
        <v>1</v>
      </c>
      <c r="W36" s="161"/>
      <c r="Y36" s="18" t="s">
        <v>62</v>
      </c>
      <c r="Z36" s="187">
        <v>26</v>
      </c>
      <c r="AA36" s="161">
        <v>32</v>
      </c>
      <c r="AB36" s="161">
        <v>1</v>
      </c>
      <c r="AC36" s="161"/>
      <c r="AG36" s="18" t="s">
        <v>114</v>
      </c>
      <c r="AH36" s="145">
        <v>-0.48577319120262352</v>
      </c>
      <c r="AI36" s="151">
        <v>32</v>
      </c>
      <c r="AJ36" s="161"/>
      <c r="AK36" s="161"/>
    </row>
    <row r="37" spans="1:37" x14ac:dyDescent="0.25">
      <c r="A37" s="18" t="s">
        <v>61</v>
      </c>
      <c r="B37" s="145">
        <v>49.8</v>
      </c>
      <c r="C37" s="161">
        <v>33</v>
      </c>
      <c r="D37" s="145"/>
      <c r="E37" s="145"/>
      <c r="G37" s="18" t="s">
        <v>66</v>
      </c>
      <c r="H37" s="145">
        <v>28.666666666666668</v>
      </c>
      <c r="I37" s="151">
        <v>33</v>
      </c>
      <c r="J37" s="145"/>
      <c r="K37" s="145"/>
      <c r="M37" s="57" t="s">
        <v>114</v>
      </c>
      <c r="N37" s="145">
        <v>32</v>
      </c>
      <c r="O37" s="145">
        <v>33</v>
      </c>
      <c r="P37" s="145"/>
      <c r="Q37" s="145"/>
      <c r="S37" s="18" t="s">
        <v>71</v>
      </c>
      <c r="T37" s="143">
        <v>56.25</v>
      </c>
      <c r="U37" s="151">
        <v>33</v>
      </c>
      <c r="V37" s="151"/>
      <c r="W37" s="161"/>
      <c r="Y37" s="18" t="s">
        <v>79</v>
      </c>
      <c r="Z37" s="187">
        <v>26</v>
      </c>
      <c r="AA37" s="161">
        <v>33</v>
      </c>
      <c r="AB37" s="161"/>
      <c r="AC37" s="161"/>
      <c r="AG37" s="18" t="s">
        <v>55</v>
      </c>
      <c r="AH37" s="145">
        <v>-0.48577319120262352</v>
      </c>
      <c r="AI37" s="151">
        <v>33</v>
      </c>
      <c r="AJ37" s="161"/>
      <c r="AK37" s="161"/>
    </row>
    <row r="38" spans="1:37" x14ac:dyDescent="0.25">
      <c r="A38" s="9" t="s">
        <v>26</v>
      </c>
      <c r="B38" s="145">
        <v>49.909090909090907</v>
      </c>
      <c r="C38" s="161">
        <v>34</v>
      </c>
      <c r="D38" s="145"/>
      <c r="E38" s="145">
        <v>1</v>
      </c>
      <c r="G38" s="18" t="s">
        <v>75</v>
      </c>
      <c r="H38" s="145">
        <v>29.5</v>
      </c>
      <c r="I38" s="151">
        <v>34</v>
      </c>
      <c r="J38" s="145"/>
      <c r="K38" s="145"/>
      <c r="M38" s="18" t="s">
        <v>19</v>
      </c>
      <c r="N38" s="145">
        <v>33</v>
      </c>
      <c r="O38" s="145">
        <v>34</v>
      </c>
      <c r="P38" s="145"/>
      <c r="Q38" s="145"/>
      <c r="S38" s="18" t="s">
        <v>77</v>
      </c>
      <c r="T38" s="143">
        <v>56.666666666666664</v>
      </c>
      <c r="U38" s="151">
        <v>34</v>
      </c>
      <c r="V38" s="151"/>
      <c r="W38" s="161"/>
      <c r="Y38" s="18" t="s">
        <v>31</v>
      </c>
      <c r="Z38" s="187">
        <v>26.5</v>
      </c>
      <c r="AA38" s="161">
        <v>34</v>
      </c>
      <c r="AB38" s="161"/>
      <c r="AC38" s="161"/>
      <c r="AG38" s="18" t="s">
        <v>115</v>
      </c>
      <c r="AH38" s="145">
        <v>-0.48577319120262352</v>
      </c>
      <c r="AI38" s="151">
        <v>34</v>
      </c>
      <c r="AJ38" s="161"/>
      <c r="AK38" s="161"/>
    </row>
    <row r="39" spans="1:37" x14ac:dyDescent="0.25">
      <c r="A39" s="57" t="s">
        <v>58</v>
      </c>
      <c r="B39" s="143">
        <v>50</v>
      </c>
      <c r="C39" s="161">
        <v>35</v>
      </c>
      <c r="D39" s="143"/>
      <c r="E39" s="143"/>
      <c r="G39" s="18" t="s">
        <v>29</v>
      </c>
      <c r="H39" s="145">
        <v>30.5</v>
      </c>
      <c r="I39" s="151">
        <v>35</v>
      </c>
      <c r="J39" s="145"/>
      <c r="K39" s="145"/>
      <c r="M39" s="18" t="s">
        <v>37</v>
      </c>
      <c r="N39" s="145">
        <v>33</v>
      </c>
      <c r="O39" s="145">
        <v>35</v>
      </c>
      <c r="P39" s="145"/>
      <c r="Q39" s="145">
        <v>1</v>
      </c>
      <c r="S39" s="18" t="s">
        <v>36</v>
      </c>
      <c r="T39" s="143">
        <v>56.75</v>
      </c>
      <c r="U39" s="151">
        <v>35</v>
      </c>
      <c r="V39" s="151"/>
      <c r="W39" s="161"/>
      <c r="Y39" s="18" t="s">
        <v>107</v>
      </c>
      <c r="Z39" s="187">
        <v>26.666666666666668</v>
      </c>
      <c r="AA39" s="161">
        <v>35</v>
      </c>
      <c r="AB39" s="161"/>
      <c r="AC39" s="161"/>
      <c r="AG39" s="18" t="s">
        <v>116</v>
      </c>
      <c r="AH39" s="145">
        <v>-0.53946064239069802</v>
      </c>
      <c r="AI39" s="151">
        <v>35</v>
      </c>
      <c r="AJ39" s="161"/>
      <c r="AK39" s="161"/>
    </row>
    <row r="40" spans="1:37" x14ac:dyDescent="0.25">
      <c r="A40" s="18" t="s">
        <v>23</v>
      </c>
      <c r="B40" s="145">
        <v>50.363636363636367</v>
      </c>
      <c r="C40" s="161">
        <v>36</v>
      </c>
      <c r="D40" s="145"/>
      <c r="E40" s="145">
        <v>1</v>
      </c>
      <c r="G40" s="18" t="s">
        <v>18</v>
      </c>
      <c r="H40" s="145">
        <v>31</v>
      </c>
      <c r="I40" s="151">
        <v>36</v>
      </c>
      <c r="J40" s="145"/>
      <c r="K40" s="145">
        <v>1</v>
      </c>
      <c r="M40" s="18" t="s">
        <v>42</v>
      </c>
      <c r="N40" s="145">
        <v>34</v>
      </c>
      <c r="O40" s="145">
        <v>36</v>
      </c>
      <c r="P40" s="145"/>
      <c r="Q40" s="145"/>
      <c r="S40" s="18" t="s">
        <v>124</v>
      </c>
      <c r="T40" s="143">
        <v>57.333333333333336</v>
      </c>
      <c r="U40" s="151">
        <v>36</v>
      </c>
      <c r="V40" s="151"/>
      <c r="W40" s="161"/>
      <c r="Y40" s="18" t="s">
        <v>33</v>
      </c>
      <c r="Z40" s="187">
        <v>27</v>
      </c>
      <c r="AA40" s="161">
        <v>36</v>
      </c>
      <c r="AB40" s="161"/>
      <c r="AC40" s="161"/>
      <c r="AG40" s="18" t="s">
        <v>36</v>
      </c>
      <c r="AH40" s="145">
        <v>-0.59314809357877252</v>
      </c>
      <c r="AI40" s="151">
        <v>36</v>
      </c>
      <c r="AJ40" s="161"/>
      <c r="AK40" s="161"/>
    </row>
    <row r="41" spans="1:37" x14ac:dyDescent="0.25">
      <c r="A41" s="18" t="s">
        <v>36</v>
      </c>
      <c r="B41" s="145">
        <v>51.272727272727273</v>
      </c>
      <c r="C41" s="161">
        <v>37</v>
      </c>
      <c r="D41" s="145"/>
      <c r="E41" s="145"/>
      <c r="G41" s="57" t="s">
        <v>114</v>
      </c>
      <c r="H41" s="143">
        <v>32</v>
      </c>
      <c r="I41" s="151">
        <v>37</v>
      </c>
      <c r="J41" s="143"/>
      <c r="K41" s="143"/>
      <c r="M41" s="18" t="s">
        <v>126</v>
      </c>
      <c r="N41" s="145">
        <v>34</v>
      </c>
      <c r="O41" s="145">
        <v>37</v>
      </c>
      <c r="P41" s="145"/>
      <c r="Q41" s="145"/>
      <c r="S41" s="18" t="s">
        <v>26</v>
      </c>
      <c r="T41" s="143">
        <v>57.666666666666664</v>
      </c>
      <c r="U41" s="151">
        <v>37</v>
      </c>
      <c r="V41" s="151">
        <v>1</v>
      </c>
      <c r="W41" s="161"/>
      <c r="Y41" s="18" t="s">
        <v>85</v>
      </c>
      <c r="Z41" s="187">
        <v>27.5</v>
      </c>
      <c r="AA41" s="161">
        <v>37</v>
      </c>
      <c r="AB41" s="161"/>
      <c r="AC41" s="161"/>
      <c r="AG41" s="18" t="s">
        <v>37</v>
      </c>
      <c r="AH41" s="145">
        <v>-0.59314809357877252</v>
      </c>
      <c r="AI41" s="151">
        <v>37</v>
      </c>
      <c r="AJ41" s="161">
        <v>1</v>
      </c>
      <c r="AK41" s="161"/>
    </row>
    <row r="42" spans="1:37" x14ac:dyDescent="0.25">
      <c r="A42" s="18" t="s">
        <v>71</v>
      </c>
      <c r="B42" s="145">
        <v>51.5</v>
      </c>
      <c r="C42" s="161">
        <v>38</v>
      </c>
      <c r="D42" s="145"/>
      <c r="E42" s="145"/>
      <c r="G42" s="18" t="s">
        <v>33</v>
      </c>
      <c r="H42" s="145">
        <v>33</v>
      </c>
      <c r="I42" s="151">
        <v>38</v>
      </c>
      <c r="J42" s="145"/>
      <c r="K42" s="145"/>
      <c r="M42" s="18" t="s">
        <v>43</v>
      </c>
      <c r="N42" s="145">
        <v>35</v>
      </c>
      <c r="O42" s="145">
        <v>38</v>
      </c>
      <c r="P42" s="145"/>
      <c r="Q42" s="145"/>
      <c r="S42" s="18" t="s">
        <v>47</v>
      </c>
      <c r="T42" s="143">
        <v>58</v>
      </c>
      <c r="U42" s="151">
        <v>38</v>
      </c>
      <c r="V42" s="151"/>
      <c r="W42" s="161"/>
      <c r="Y42" s="18" t="s">
        <v>96</v>
      </c>
      <c r="Z42" s="187">
        <v>27.666666666666668</v>
      </c>
      <c r="AA42" s="161">
        <v>38</v>
      </c>
      <c r="AB42" s="161"/>
      <c r="AC42" s="161"/>
      <c r="AG42" s="18" t="s">
        <v>117</v>
      </c>
      <c r="AH42" s="145">
        <v>-0.64683554476684701</v>
      </c>
      <c r="AI42" s="151">
        <v>38</v>
      </c>
      <c r="AJ42" s="161"/>
      <c r="AK42" s="161"/>
    </row>
    <row r="43" spans="1:37" x14ac:dyDescent="0.25">
      <c r="A43" s="9" t="s">
        <v>95</v>
      </c>
      <c r="B43" s="145">
        <v>51.8</v>
      </c>
      <c r="C43" s="161">
        <v>39</v>
      </c>
      <c r="D43" s="145"/>
      <c r="E43" s="145"/>
      <c r="G43" s="18" t="s">
        <v>87</v>
      </c>
      <c r="H43" s="145">
        <v>33</v>
      </c>
      <c r="I43" s="151">
        <v>39</v>
      </c>
      <c r="J43" s="145"/>
      <c r="K43" s="145"/>
      <c r="M43" s="18" t="s">
        <v>544</v>
      </c>
      <c r="N43" s="145">
        <v>35</v>
      </c>
      <c r="O43" s="145">
        <v>39</v>
      </c>
      <c r="P43" s="145"/>
      <c r="Q43" s="145"/>
      <c r="S43" s="18" t="s">
        <v>23</v>
      </c>
      <c r="T43" s="143">
        <v>58</v>
      </c>
      <c r="U43" s="151">
        <v>39</v>
      </c>
      <c r="V43" s="151">
        <v>1</v>
      </c>
      <c r="W43" s="161"/>
      <c r="Y43" s="18" t="s">
        <v>75</v>
      </c>
      <c r="Z43" s="187">
        <v>28.333333333333332</v>
      </c>
      <c r="AA43" s="161">
        <v>39</v>
      </c>
      <c r="AB43" s="161"/>
      <c r="AC43" s="161"/>
      <c r="AG43" s="18" t="s">
        <v>26</v>
      </c>
      <c r="AH43" s="145">
        <v>-0.64683554476684701</v>
      </c>
      <c r="AI43" s="151">
        <v>39</v>
      </c>
      <c r="AJ43" s="161">
        <v>1</v>
      </c>
      <c r="AK43" s="161"/>
    </row>
    <row r="44" spans="1:37" x14ac:dyDescent="0.25">
      <c r="A44" s="9" t="s">
        <v>29</v>
      </c>
      <c r="B44" s="145">
        <v>51.9</v>
      </c>
      <c r="C44" s="161">
        <v>40</v>
      </c>
      <c r="D44" s="145"/>
      <c r="E44" s="145"/>
      <c r="G44" s="18" t="s">
        <v>52</v>
      </c>
      <c r="H44" s="145">
        <v>33.5</v>
      </c>
      <c r="I44" s="151">
        <v>40</v>
      </c>
      <c r="J44" s="145"/>
      <c r="K44" s="145">
        <v>1</v>
      </c>
      <c r="M44" s="57" t="s">
        <v>116</v>
      </c>
      <c r="N44" s="145">
        <v>35</v>
      </c>
      <c r="O44" s="145">
        <v>40</v>
      </c>
      <c r="P44" s="145"/>
      <c r="Q44" s="145"/>
      <c r="S44" s="18" t="s">
        <v>54</v>
      </c>
      <c r="T44" s="143">
        <v>58</v>
      </c>
      <c r="U44" s="151">
        <v>40</v>
      </c>
      <c r="V44" s="151"/>
      <c r="W44" s="161"/>
      <c r="Y44" s="18" t="s">
        <v>88</v>
      </c>
      <c r="Z44" s="187">
        <v>28.714285714285715</v>
      </c>
      <c r="AA44" s="161">
        <v>40</v>
      </c>
      <c r="AB44" s="161"/>
      <c r="AC44" s="161"/>
      <c r="AG44" s="18" t="s">
        <v>150</v>
      </c>
      <c r="AH44" s="145">
        <v>-0.68695868991367881</v>
      </c>
      <c r="AI44" s="151">
        <v>40</v>
      </c>
      <c r="AJ44" s="161"/>
      <c r="AK44" s="161"/>
    </row>
    <row r="45" spans="1:37" x14ac:dyDescent="0.25">
      <c r="A45" s="18" t="s">
        <v>119</v>
      </c>
      <c r="B45" s="145">
        <v>52</v>
      </c>
      <c r="C45" s="161">
        <v>41</v>
      </c>
      <c r="D45" s="145"/>
      <c r="E45" s="145"/>
      <c r="G45" s="18" t="s">
        <v>67</v>
      </c>
      <c r="H45" s="145">
        <v>34</v>
      </c>
      <c r="I45" s="151">
        <v>41</v>
      </c>
      <c r="J45" s="145"/>
      <c r="K45" s="145"/>
      <c r="M45" s="18" t="s">
        <v>30</v>
      </c>
      <c r="N45" s="145">
        <v>35.5</v>
      </c>
      <c r="O45" s="145">
        <v>41</v>
      </c>
      <c r="P45" s="145"/>
      <c r="Q45" s="145"/>
      <c r="S45" s="57" t="s">
        <v>116</v>
      </c>
      <c r="T45" s="181">
        <v>58.75</v>
      </c>
      <c r="U45" s="151">
        <v>41</v>
      </c>
      <c r="V45" s="151"/>
      <c r="W45" s="161"/>
      <c r="Y45" s="18" t="s">
        <v>37</v>
      </c>
      <c r="Z45" s="187">
        <v>29</v>
      </c>
      <c r="AA45" s="161">
        <v>41</v>
      </c>
      <c r="AB45" s="161">
        <v>1</v>
      </c>
      <c r="AC45" s="161"/>
      <c r="AG45" s="18" t="s">
        <v>548</v>
      </c>
      <c r="AH45" s="145">
        <v>-0.75421044714299601</v>
      </c>
      <c r="AI45" s="151">
        <v>41</v>
      </c>
      <c r="AJ45" s="161"/>
      <c r="AK45" s="161"/>
    </row>
    <row r="46" spans="1:37" x14ac:dyDescent="0.25">
      <c r="A46" s="18" t="s">
        <v>81</v>
      </c>
      <c r="B46" s="145">
        <v>52.625</v>
      </c>
      <c r="C46" s="161">
        <v>42</v>
      </c>
      <c r="D46" s="145"/>
      <c r="E46" s="145"/>
      <c r="G46" s="18" t="s">
        <v>126</v>
      </c>
      <c r="H46" s="143">
        <v>34</v>
      </c>
      <c r="I46" s="151">
        <v>42</v>
      </c>
      <c r="J46" s="143"/>
      <c r="K46" s="143"/>
      <c r="M46" s="18" t="s">
        <v>62</v>
      </c>
      <c r="N46" s="145">
        <v>35.5</v>
      </c>
      <c r="O46" s="145">
        <v>42</v>
      </c>
      <c r="P46" s="145"/>
      <c r="Q46" s="145">
        <v>1</v>
      </c>
      <c r="S46" s="18" t="s">
        <v>30</v>
      </c>
      <c r="T46" s="143">
        <v>60</v>
      </c>
      <c r="U46" s="151">
        <v>42</v>
      </c>
      <c r="V46" s="151"/>
      <c r="W46" s="161"/>
      <c r="Y46" s="18" t="s">
        <v>76</v>
      </c>
      <c r="Z46" s="187">
        <v>29</v>
      </c>
      <c r="AA46" s="161">
        <v>42</v>
      </c>
      <c r="AB46" s="161"/>
      <c r="AC46" s="161"/>
      <c r="AG46" s="18" t="s">
        <v>145</v>
      </c>
      <c r="AH46" s="145">
        <v>-0.76070771367516876</v>
      </c>
      <c r="AI46" s="151">
        <v>42</v>
      </c>
      <c r="AJ46" s="161"/>
      <c r="AK46" s="161"/>
    </row>
    <row r="47" spans="1:37" x14ac:dyDescent="0.25">
      <c r="A47" s="9" t="s">
        <v>96</v>
      </c>
      <c r="B47" s="145">
        <v>53.916666666666664</v>
      </c>
      <c r="C47" s="161">
        <v>43</v>
      </c>
      <c r="D47" s="145"/>
      <c r="E47" s="145"/>
      <c r="G47" s="18" t="s">
        <v>32</v>
      </c>
      <c r="H47" s="145">
        <v>34.5</v>
      </c>
      <c r="I47" s="151">
        <v>43</v>
      </c>
      <c r="J47" s="145"/>
      <c r="K47" s="145"/>
      <c r="M47" s="18" t="s">
        <v>70</v>
      </c>
      <c r="N47" s="145">
        <v>35.5</v>
      </c>
      <c r="O47" s="145">
        <v>43</v>
      </c>
      <c r="P47" s="145"/>
      <c r="Q47" s="145">
        <v>1</v>
      </c>
      <c r="S47" s="18" t="s">
        <v>29</v>
      </c>
      <c r="T47" s="143">
        <v>60.333333333333336</v>
      </c>
      <c r="U47" s="151">
        <v>43</v>
      </c>
      <c r="V47" s="151"/>
      <c r="W47" s="161"/>
      <c r="Y47" s="18" t="s">
        <v>66</v>
      </c>
      <c r="Z47" s="187">
        <v>31</v>
      </c>
      <c r="AA47" s="161">
        <v>43</v>
      </c>
      <c r="AB47" s="161"/>
      <c r="AC47" s="161"/>
      <c r="AG47" s="18" t="s">
        <v>9</v>
      </c>
      <c r="AH47" s="145">
        <v>-0.79433359228982781</v>
      </c>
      <c r="AI47" s="151">
        <v>43</v>
      </c>
      <c r="AJ47" s="161"/>
      <c r="AK47" s="161"/>
    </row>
    <row r="48" spans="1:37" x14ac:dyDescent="0.25">
      <c r="A48" s="9" t="s">
        <v>551</v>
      </c>
      <c r="B48" s="145">
        <v>54.2</v>
      </c>
      <c r="C48" s="161">
        <v>44</v>
      </c>
      <c r="D48" s="145"/>
      <c r="E48" s="145"/>
      <c r="G48" s="18" t="s">
        <v>100</v>
      </c>
      <c r="H48" s="145">
        <v>38</v>
      </c>
      <c r="I48" s="151">
        <v>44</v>
      </c>
      <c r="J48" s="145"/>
      <c r="K48" s="145"/>
      <c r="M48" s="18" t="s">
        <v>51</v>
      </c>
      <c r="N48" s="145">
        <v>36.5</v>
      </c>
      <c r="O48" s="145">
        <v>44</v>
      </c>
      <c r="P48" s="145"/>
      <c r="Q48" s="145"/>
      <c r="S48" s="18" t="s">
        <v>551</v>
      </c>
      <c r="T48" s="143">
        <v>60.5</v>
      </c>
      <c r="U48" s="151">
        <v>44</v>
      </c>
      <c r="V48" s="151"/>
      <c r="W48" s="161"/>
      <c r="Y48" s="18" t="s">
        <v>123</v>
      </c>
      <c r="Z48" s="187">
        <v>31</v>
      </c>
      <c r="AA48" s="161">
        <v>44</v>
      </c>
      <c r="AB48" s="161"/>
      <c r="AC48" s="161"/>
      <c r="AG48" s="18" t="s">
        <v>57</v>
      </c>
      <c r="AH48" s="145">
        <v>-0.80789789833107073</v>
      </c>
      <c r="AI48" s="151">
        <v>44</v>
      </c>
      <c r="AJ48" s="161"/>
      <c r="AK48" s="161"/>
    </row>
    <row r="49" spans="1:37" x14ac:dyDescent="0.25">
      <c r="A49" s="57" t="s">
        <v>18</v>
      </c>
      <c r="B49" s="143">
        <v>54.333333333333336</v>
      </c>
      <c r="C49" s="161">
        <v>45</v>
      </c>
      <c r="D49" s="143"/>
      <c r="E49" s="143">
        <v>1</v>
      </c>
      <c r="G49" s="57" t="s">
        <v>117</v>
      </c>
      <c r="H49" s="143">
        <v>38</v>
      </c>
      <c r="I49" s="151">
        <v>45</v>
      </c>
      <c r="J49" s="143"/>
      <c r="K49" s="143"/>
      <c r="M49" s="18" t="s">
        <v>52</v>
      </c>
      <c r="N49" s="145">
        <v>37.5</v>
      </c>
      <c r="O49" s="145">
        <v>45</v>
      </c>
      <c r="P49" s="145"/>
      <c r="Q49" s="145">
        <v>1</v>
      </c>
      <c r="S49" s="18" t="s">
        <v>18</v>
      </c>
      <c r="T49" s="143">
        <v>60.5</v>
      </c>
      <c r="U49" s="151">
        <v>45</v>
      </c>
      <c r="V49" s="151">
        <v>1</v>
      </c>
      <c r="W49" s="161"/>
      <c r="Y49" s="57" t="s">
        <v>114</v>
      </c>
      <c r="Z49" s="188">
        <v>32</v>
      </c>
      <c r="AA49" s="161">
        <v>45</v>
      </c>
      <c r="AB49" s="161"/>
      <c r="AC49" s="161"/>
      <c r="AG49" s="18" t="s">
        <v>151</v>
      </c>
      <c r="AH49" s="145">
        <v>-0.81439516486324415</v>
      </c>
      <c r="AI49" s="151">
        <v>45</v>
      </c>
      <c r="AJ49" s="161"/>
      <c r="AK49" s="161"/>
    </row>
    <row r="50" spans="1:37" x14ac:dyDescent="0.25">
      <c r="A50" s="9" t="s">
        <v>30</v>
      </c>
      <c r="B50" s="145">
        <v>54.6</v>
      </c>
      <c r="C50" s="161">
        <v>46</v>
      </c>
      <c r="D50" s="145"/>
      <c r="E50" s="145"/>
      <c r="G50" s="18" t="s">
        <v>89</v>
      </c>
      <c r="H50" s="145">
        <v>40.333333333333336</v>
      </c>
      <c r="I50" s="151">
        <v>46</v>
      </c>
      <c r="J50" s="145"/>
      <c r="K50" s="145"/>
      <c r="M50" s="18" t="s">
        <v>46</v>
      </c>
      <c r="N50" s="145">
        <v>38</v>
      </c>
      <c r="O50" s="145">
        <v>46</v>
      </c>
      <c r="P50" s="145"/>
      <c r="Q50" s="145"/>
      <c r="S50" s="18" t="s">
        <v>73</v>
      </c>
      <c r="T50" s="143">
        <v>61.2</v>
      </c>
      <c r="U50" s="151">
        <v>46</v>
      </c>
      <c r="V50" s="151"/>
      <c r="W50" s="161"/>
      <c r="Y50" s="18" t="s">
        <v>551</v>
      </c>
      <c r="Z50" s="187">
        <v>32.5</v>
      </c>
      <c r="AA50" s="161">
        <v>46</v>
      </c>
      <c r="AB50" s="161"/>
      <c r="AC50" s="161"/>
      <c r="AG50" s="18" t="s">
        <v>118</v>
      </c>
      <c r="AH50" s="145">
        <v>-0.86158534951914523</v>
      </c>
      <c r="AI50" s="151">
        <v>46</v>
      </c>
      <c r="AJ50" s="161"/>
      <c r="AK50" s="161"/>
    </row>
    <row r="51" spans="1:37" x14ac:dyDescent="0.25">
      <c r="A51" s="18" t="s">
        <v>124</v>
      </c>
      <c r="B51" s="145">
        <v>54.8</v>
      </c>
      <c r="C51" s="161">
        <v>47</v>
      </c>
      <c r="D51" s="145"/>
      <c r="E51" s="145"/>
      <c r="G51" s="18" t="s">
        <v>123</v>
      </c>
      <c r="H51" s="145">
        <v>40.333333333333336</v>
      </c>
      <c r="I51" s="151">
        <v>47</v>
      </c>
      <c r="J51" s="145"/>
      <c r="K51" s="145"/>
      <c r="M51" s="57" t="s">
        <v>117</v>
      </c>
      <c r="N51" s="145">
        <v>38</v>
      </c>
      <c r="O51" s="145">
        <v>47</v>
      </c>
      <c r="P51" s="145"/>
      <c r="Q51" s="145"/>
      <c r="S51" s="18" t="s">
        <v>50</v>
      </c>
      <c r="T51" s="143">
        <v>63</v>
      </c>
      <c r="U51" s="151">
        <v>47</v>
      </c>
      <c r="V51" s="151"/>
      <c r="W51" s="161"/>
      <c r="Y51" s="18" t="s">
        <v>87</v>
      </c>
      <c r="Z51" s="187">
        <v>33</v>
      </c>
      <c r="AA51" s="161">
        <v>47</v>
      </c>
      <c r="AB51" s="161"/>
      <c r="AC51" s="161"/>
      <c r="AG51" s="18" t="s">
        <v>66</v>
      </c>
      <c r="AH51" s="145">
        <v>-0.86158534951914523</v>
      </c>
      <c r="AI51" s="151">
        <v>47</v>
      </c>
      <c r="AJ51" s="161"/>
      <c r="AK51" s="161"/>
    </row>
    <row r="52" spans="1:37" x14ac:dyDescent="0.25">
      <c r="A52" s="18" t="s">
        <v>47</v>
      </c>
      <c r="B52" s="145">
        <v>55</v>
      </c>
      <c r="C52" s="161">
        <v>48</v>
      </c>
      <c r="D52" s="145"/>
      <c r="E52" s="145"/>
      <c r="G52" s="18" t="s">
        <v>20</v>
      </c>
      <c r="H52" s="145">
        <v>41</v>
      </c>
      <c r="I52" s="151">
        <v>48</v>
      </c>
      <c r="J52" s="145"/>
      <c r="K52" s="145"/>
      <c r="M52" s="18" t="s">
        <v>47</v>
      </c>
      <c r="N52" s="145">
        <v>39</v>
      </c>
      <c r="O52" s="145">
        <v>48</v>
      </c>
      <c r="P52" s="145"/>
      <c r="Q52" s="145"/>
      <c r="S52" s="57" t="s">
        <v>118</v>
      </c>
      <c r="T52" s="181">
        <v>63.2</v>
      </c>
      <c r="U52" s="151">
        <v>48</v>
      </c>
      <c r="V52" s="151"/>
      <c r="W52" s="161"/>
      <c r="Y52" s="18" t="s">
        <v>52</v>
      </c>
      <c r="Z52" s="187">
        <v>33.5</v>
      </c>
      <c r="AA52" s="161">
        <v>48</v>
      </c>
      <c r="AB52" s="161">
        <v>1</v>
      </c>
      <c r="AC52" s="161"/>
      <c r="AG52" s="18" t="s">
        <v>75</v>
      </c>
      <c r="AH52" s="145">
        <v>-1.2910849590237414</v>
      </c>
      <c r="AI52" s="151">
        <v>48</v>
      </c>
      <c r="AJ52" s="161"/>
      <c r="AK52" s="161"/>
    </row>
    <row r="53" spans="1:37" x14ac:dyDescent="0.25">
      <c r="A53" s="9" t="s">
        <v>284</v>
      </c>
      <c r="B53" s="145">
        <v>56.727272727272727</v>
      </c>
      <c r="C53" s="161">
        <v>49</v>
      </c>
      <c r="D53" s="145"/>
      <c r="E53" s="145"/>
      <c r="G53" s="18" t="s">
        <v>65</v>
      </c>
      <c r="H53" s="145">
        <v>41</v>
      </c>
      <c r="I53" s="151">
        <v>49</v>
      </c>
      <c r="J53" s="145"/>
      <c r="K53" s="145"/>
      <c r="M53" s="18" t="s">
        <v>48</v>
      </c>
      <c r="N53" s="145">
        <v>40</v>
      </c>
      <c r="O53" s="145">
        <v>49</v>
      </c>
      <c r="P53" s="145"/>
      <c r="Q53" s="145"/>
      <c r="S53" s="18" t="s">
        <v>89</v>
      </c>
      <c r="T53" s="143">
        <v>63.454545454545453</v>
      </c>
      <c r="U53" s="151">
        <v>49</v>
      </c>
      <c r="V53" s="151"/>
      <c r="W53" s="161"/>
      <c r="Y53" s="18" t="s">
        <v>77</v>
      </c>
      <c r="Z53" s="187">
        <v>33.75</v>
      </c>
      <c r="AA53" s="161">
        <v>49</v>
      </c>
      <c r="AB53" s="161"/>
      <c r="AC53" s="161"/>
      <c r="AG53" s="18" t="s">
        <v>30</v>
      </c>
      <c r="AH53" s="145">
        <v>-1.5258963363494553</v>
      </c>
      <c r="AI53" s="151">
        <v>49</v>
      </c>
      <c r="AJ53" s="161"/>
      <c r="AK53" s="161"/>
    </row>
    <row r="54" spans="1:37" x14ac:dyDescent="0.25">
      <c r="A54" s="57" t="s">
        <v>33</v>
      </c>
      <c r="B54" s="143">
        <v>57.9</v>
      </c>
      <c r="C54" s="161">
        <v>50</v>
      </c>
      <c r="D54" s="143"/>
      <c r="E54" s="143"/>
      <c r="G54" s="18" t="s">
        <v>90</v>
      </c>
      <c r="H54" s="145">
        <v>42</v>
      </c>
      <c r="I54" s="151">
        <v>50</v>
      </c>
      <c r="J54" s="145"/>
      <c r="K54" s="145"/>
      <c r="M54" s="18" t="s">
        <v>55</v>
      </c>
      <c r="N54" s="145">
        <v>40</v>
      </c>
      <c r="O54" s="145">
        <v>50</v>
      </c>
      <c r="P54" s="145"/>
      <c r="Q54" s="145"/>
      <c r="S54" s="18" t="s">
        <v>93</v>
      </c>
      <c r="T54" s="143">
        <v>63.625</v>
      </c>
      <c r="U54" s="151">
        <v>50</v>
      </c>
      <c r="V54" s="151"/>
      <c r="W54" s="161"/>
      <c r="Y54" s="18" t="s">
        <v>126</v>
      </c>
      <c r="Z54" s="188">
        <v>34</v>
      </c>
      <c r="AA54" s="161">
        <v>50</v>
      </c>
      <c r="AB54" s="161"/>
      <c r="AC54" s="161"/>
      <c r="AG54" s="18" t="s">
        <v>87</v>
      </c>
      <c r="AH54" s="145">
        <v>-1.5595222149641139</v>
      </c>
      <c r="AI54" s="151">
        <v>50</v>
      </c>
      <c r="AJ54" s="161"/>
      <c r="AK54" s="161"/>
    </row>
    <row r="55" spans="1:37" x14ac:dyDescent="0.25">
      <c r="A55" s="9" t="s">
        <v>116</v>
      </c>
      <c r="B55" s="145">
        <v>58</v>
      </c>
      <c r="C55" s="161">
        <v>51</v>
      </c>
      <c r="D55" s="145"/>
      <c r="E55" s="145"/>
      <c r="G55" s="18" t="s">
        <v>45</v>
      </c>
      <c r="H55" s="145">
        <v>43</v>
      </c>
      <c r="I55" s="151">
        <v>51</v>
      </c>
      <c r="J55" s="145"/>
      <c r="K55" s="145"/>
      <c r="M55" s="18" t="s">
        <v>50</v>
      </c>
      <c r="N55" s="145">
        <v>42</v>
      </c>
      <c r="O55" s="145">
        <v>51</v>
      </c>
      <c r="P55" s="145"/>
      <c r="Q55" s="145"/>
      <c r="S55" s="18" t="s">
        <v>33</v>
      </c>
      <c r="T55" s="143">
        <v>63.625</v>
      </c>
      <c r="U55" s="151">
        <v>51</v>
      </c>
      <c r="V55" s="151"/>
      <c r="W55" s="161"/>
      <c r="Y55" s="18" t="s">
        <v>71</v>
      </c>
      <c r="Z55" s="187">
        <v>37</v>
      </c>
      <c r="AA55" s="161">
        <v>51</v>
      </c>
      <c r="AB55" s="161"/>
      <c r="AC55" s="161"/>
      <c r="AG55" s="18" t="s">
        <v>93</v>
      </c>
      <c r="AH55" s="145">
        <v>-1.5595222149641139</v>
      </c>
      <c r="AI55" s="151">
        <v>51</v>
      </c>
      <c r="AJ55" s="161"/>
      <c r="AK55" s="161"/>
    </row>
    <row r="56" spans="1:37" x14ac:dyDescent="0.25">
      <c r="A56" s="18" t="s">
        <v>17</v>
      </c>
      <c r="B56" s="145">
        <v>58.111111111111114</v>
      </c>
      <c r="C56" s="161">
        <v>52</v>
      </c>
      <c r="D56" s="145"/>
      <c r="E56" s="145">
        <v>1</v>
      </c>
      <c r="G56" s="18" t="s">
        <v>124</v>
      </c>
      <c r="H56" s="145">
        <v>43</v>
      </c>
      <c r="I56" s="151">
        <v>52</v>
      </c>
      <c r="J56" s="145"/>
      <c r="K56" s="145"/>
      <c r="M56" s="18" t="s">
        <v>40</v>
      </c>
      <c r="N56" s="145">
        <v>43</v>
      </c>
      <c r="O56" s="145">
        <v>52</v>
      </c>
      <c r="P56" s="145"/>
      <c r="Q56" s="145"/>
      <c r="S56" s="18" t="s">
        <v>94</v>
      </c>
      <c r="T56" s="143">
        <v>64.571428571428569</v>
      </c>
      <c r="U56" s="151">
        <v>52</v>
      </c>
      <c r="V56" s="151"/>
      <c r="W56" s="161"/>
      <c r="Y56" s="18" t="s">
        <v>45</v>
      </c>
      <c r="Z56" s="187">
        <v>38</v>
      </c>
      <c r="AA56" s="161">
        <v>52</v>
      </c>
      <c r="AB56" s="161"/>
      <c r="AC56" s="161"/>
      <c r="AG56" s="18" t="s">
        <v>119</v>
      </c>
      <c r="AH56" s="145">
        <v>-1.6132096661521884</v>
      </c>
      <c r="AI56" s="151">
        <v>52</v>
      </c>
      <c r="AJ56" s="161"/>
      <c r="AK56" s="161"/>
    </row>
    <row r="57" spans="1:37" x14ac:dyDescent="0.25">
      <c r="A57" s="18" t="s">
        <v>45</v>
      </c>
      <c r="B57" s="145">
        <v>59.4</v>
      </c>
      <c r="C57" s="161">
        <v>53</v>
      </c>
      <c r="D57" s="145"/>
      <c r="E57" s="145"/>
      <c r="G57" s="18" t="s">
        <v>81</v>
      </c>
      <c r="H57" s="145">
        <v>44</v>
      </c>
      <c r="I57" s="151">
        <v>53</v>
      </c>
      <c r="J57" s="145"/>
      <c r="K57" s="145"/>
      <c r="M57" s="18" t="s">
        <v>53</v>
      </c>
      <c r="N57" s="145">
        <v>45</v>
      </c>
      <c r="O57" s="145">
        <v>53</v>
      </c>
      <c r="P57" s="145"/>
      <c r="Q57" s="145"/>
      <c r="S57" s="18" t="s">
        <v>80</v>
      </c>
      <c r="T57" s="143">
        <v>65.25</v>
      </c>
      <c r="U57" s="151">
        <v>53</v>
      </c>
      <c r="V57" s="151"/>
      <c r="W57" s="161"/>
      <c r="Y57" s="57" t="s">
        <v>117</v>
      </c>
      <c r="Z57" s="188">
        <v>38</v>
      </c>
      <c r="AA57" s="161">
        <v>53</v>
      </c>
      <c r="AB57" s="161"/>
      <c r="AC57" s="161"/>
      <c r="AG57" s="18" t="s">
        <v>549</v>
      </c>
      <c r="AH57" s="145">
        <v>-2.0427092756567848</v>
      </c>
      <c r="AI57" s="151">
        <v>53</v>
      </c>
      <c r="AJ57" s="161"/>
      <c r="AK57" s="161"/>
    </row>
    <row r="58" spans="1:37" x14ac:dyDescent="0.25">
      <c r="A58" s="18" t="s">
        <v>89</v>
      </c>
      <c r="B58" s="145">
        <v>61.142857142857146</v>
      </c>
      <c r="C58" s="161">
        <v>54</v>
      </c>
      <c r="D58" s="145"/>
      <c r="E58" s="145"/>
      <c r="G58" s="18" t="s">
        <v>55</v>
      </c>
      <c r="H58" s="145">
        <v>45.333333333333336</v>
      </c>
      <c r="I58" s="151">
        <v>54</v>
      </c>
      <c r="J58" s="145"/>
      <c r="K58" s="145"/>
      <c r="M58" s="18" t="s">
        <v>85</v>
      </c>
      <c r="N58" s="145">
        <v>45</v>
      </c>
      <c r="O58" s="145">
        <v>54</v>
      </c>
      <c r="P58" s="145"/>
      <c r="Q58" s="145"/>
      <c r="S58" s="18" t="s">
        <v>97</v>
      </c>
      <c r="T58" s="143">
        <v>67</v>
      </c>
      <c r="U58" s="151">
        <v>54</v>
      </c>
      <c r="V58" s="151"/>
      <c r="W58" s="161"/>
      <c r="Y58" s="18" t="s">
        <v>124</v>
      </c>
      <c r="Z58" s="187">
        <v>41</v>
      </c>
      <c r="AA58" s="161">
        <v>54</v>
      </c>
      <c r="AB58" s="161"/>
      <c r="AC58" s="161"/>
      <c r="AG58" s="18" t="s">
        <v>40</v>
      </c>
      <c r="AH58" s="145">
        <v>-2.2574590804090828</v>
      </c>
      <c r="AI58" s="151">
        <v>54</v>
      </c>
      <c r="AJ58" s="161"/>
      <c r="AK58" s="161"/>
    </row>
    <row r="59" spans="1:37" x14ac:dyDescent="0.25">
      <c r="A59" s="18" t="s">
        <v>35</v>
      </c>
      <c r="B59" s="145">
        <v>61.285714285714285</v>
      </c>
      <c r="C59" s="161">
        <v>55</v>
      </c>
      <c r="D59" s="145"/>
      <c r="E59" s="145"/>
      <c r="G59" s="18" t="s">
        <v>125</v>
      </c>
      <c r="H59" s="145">
        <v>48</v>
      </c>
      <c r="I59" s="151">
        <v>55</v>
      </c>
      <c r="J59" s="145"/>
      <c r="K59" s="145"/>
      <c r="M59" s="18" t="s">
        <v>54</v>
      </c>
      <c r="N59" s="145">
        <v>46</v>
      </c>
      <c r="O59" s="145">
        <v>55</v>
      </c>
      <c r="P59" s="145"/>
      <c r="Q59" s="145"/>
      <c r="S59" s="18" t="s">
        <v>35</v>
      </c>
      <c r="T59" s="143">
        <v>69.333333333333329</v>
      </c>
      <c r="U59" s="151">
        <v>55</v>
      </c>
      <c r="V59" s="151"/>
      <c r="W59" s="161"/>
      <c r="Y59" s="18" t="s">
        <v>29</v>
      </c>
      <c r="Z59" s="187">
        <v>43</v>
      </c>
      <c r="AA59" s="161">
        <v>55</v>
      </c>
      <c r="AB59" s="161"/>
      <c r="AC59" s="161"/>
      <c r="AG59" s="18" t="s">
        <v>19</v>
      </c>
      <c r="AH59" s="145">
        <v>-2.4586445791201381</v>
      </c>
      <c r="AI59" s="151">
        <v>55</v>
      </c>
      <c r="AJ59" s="161"/>
      <c r="AK59" s="161"/>
    </row>
    <row r="60" spans="1:37" x14ac:dyDescent="0.25">
      <c r="A60" s="18" t="s">
        <v>118</v>
      </c>
      <c r="B60" s="145">
        <v>63</v>
      </c>
      <c r="C60" s="161">
        <v>56</v>
      </c>
      <c r="D60" s="145"/>
      <c r="E60" s="145"/>
      <c r="G60" s="18" t="s">
        <v>46</v>
      </c>
      <c r="H60" s="145">
        <v>49</v>
      </c>
      <c r="I60" s="151">
        <v>56</v>
      </c>
      <c r="J60" s="145"/>
      <c r="K60" s="145"/>
      <c r="M60" s="57" t="s">
        <v>118</v>
      </c>
      <c r="N60" s="145">
        <v>46</v>
      </c>
      <c r="O60" s="145">
        <v>56</v>
      </c>
      <c r="P60" s="145"/>
      <c r="Q60" s="145"/>
      <c r="S60" s="18" t="s">
        <v>45</v>
      </c>
      <c r="T60" s="143">
        <v>71.5</v>
      </c>
      <c r="U60" s="151">
        <v>56</v>
      </c>
      <c r="V60" s="151"/>
      <c r="W60" s="161"/>
      <c r="Y60" s="18" t="s">
        <v>50</v>
      </c>
      <c r="Z60" s="187">
        <v>44</v>
      </c>
      <c r="AA60" s="161">
        <v>56</v>
      </c>
      <c r="AB60" s="161"/>
      <c r="AC60" s="161"/>
      <c r="AG60" s="18" t="s">
        <v>550</v>
      </c>
      <c r="AH60" s="145">
        <v>-2.7807692862485851</v>
      </c>
      <c r="AI60" s="151">
        <v>56</v>
      </c>
      <c r="AJ60" s="161"/>
      <c r="AK60" s="161"/>
    </row>
    <row r="61" spans="1:37" x14ac:dyDescent="0.25">
      <c r="A61" s="18" t="s">
        <v>38</v>
      </c>
      <c r="B61" s="145">
        <v>64.333333333333329</v>
      </c>
      <c r="C61" s="161">
        <v>57</v>
      </c>
      <c r="D61" s="145"/>
      <c r="E61" s="145"/>
      <c r="G61" s="18" t="s">
        <v>47</v>
      </c>
      <c r="H61" s="145">
        <v>50</v>
      </c>
      <c r="I61" s="151">
        <v>57</v>
      </c>
      <c r="J61" s="145"/>
      <c r="K61" s="145"/>
      <c r="M61" s="18" t="s">
        <v>57</v>
      </c>
      <c r="N61" s="145">
        <v>46.5</v>
      </c>
      <c r="O61" s="145">
        <v>57</v>
      </c>
      <c r="P61" s="145"/>
      <c r="Q61" s="145"/>
      <c r="S61" s="18" t="s">
        <v>46</v>
      </c>
      <c r="T61" s="143">
        <v>72.333333333333329</v>
      </c>
      <c r="U61" s="151">
        <v>57</v>
      </c>
      <c r="V61" s="151"/>
      <c r="W61" s="161"/>
      <c r="Y61" s="18" t="s">
        <v>89</v>
      </c>
      <c r="Z61" s="187">
        <v>45.5</v>
      </c>
      <c r="AA61" s="161">
        <v>57</v>
      </c>
      <c r="AB61" s="161"/>
      <c r="AC61" s="161"/>
      <c r="AG61" s="18" t="s">
        <v>92</v>
      </c>
      <c r="AH61" s="145">
        <v>-3.7070202624870952</v>
      </c>
      <c r="AI61" s="151">
        <v>57</v>
      </c>
      <c r="AJ61" s="161"/>
      <c r="AK61" s="161"/>
    </row>
    <row r="62" spans="1:37" x14ac:dyDescent="0.25">
      <c r="A62" s="18" t="s">
        <v>94</v>
      </c>
      <c r="B62" s="145">
        <v>64.8</v>
      </c>
      <c r="C62" s="161">
        <v>58</v>
      </c>
      <c r="D62" s="145"/>
      <c r="E62" s="145"/>
      <c r="G62" s="18" t="s">
        <v>54</v>
      </c>
      <c r="H62" s="145">
        <v>50.5</v>
      </c>
      <c r="I62" s="151">
        <v>58</v>
      </c>
      <c r="J62" s="145"/>
      <c r="K62" s="145"/>
      <c r="M62" s="18" t="s">
        <v>45</v>
      </c>
      <c r="N62" s="145">
        <v>47</v>
      </c>
      <c r="O62" s="145">
        <v>58</v>
      </c>
      <c r="P62" s="145"/>
      <c r="Q62" s="145"/>
      <c r="S62" s="18" t="s">
        <v>78</v>
      </c>
      <c r="T62" s="143">
        <v>72.857142857142861</v>
      </c>
      <c r="U62" s="151">
        <v>58</v>
      </c>
      <c r="V62" s="151"/>
      <c r="W62" s="161"/>
      <c r="Y62" s="18" t="s">
        <v>55</v>
      </c>
      <c r="Z62" s="187">
        <v>46</v>
      </c>
      <c r="AA62" s="161">
        <v>58</v>
      </c>
      <c r="AB62" s="161"/>
      <c r="AC62" s="161"/>
      <c r="AG62" s="18" t="s">
        <v>45</v>
      </c>
      <c r="AH62" s="145">
        <v>-3.8344567374366596</v>
      </c>
      <c r="AI62" s="151">
        <v>58</v>
      </c>
      <c r="AJ62" s="161"/>
      <c r="AK62" s="161"/>
    </row>
    <row r="63" spans="1:37" x14ac:dyDescent="0.25">
      <c r="A63" s="18" t="s">
        <v>97</v>
      </c>
      <c r="B63" s="145">
        <v>65.2</v>
      </c>
      <c r="C63" s="161">
        <v>59</v>
      </c>
      <c r="D63" s="145"/>
      <c r="E63" s="145"/>
      <c r="G63" s="18" t="s">
        <v>93</v>
      </c>
      <c r="H63" s="145">
        <v>51</v>
      </c>
      <c r="I63" s="151">
        <v>59</v>
      </c>
      <c r="J63" s="145"/>
      <c r="K63" s="145"/>
      <c r="M63" s="18" t="s">
        <v>56</v>
      </c>
      <c r="N63" s="145">
        <v>48</v>
      </c>
      <c r="O63" s="145">
        <v>59</v>
      </c>
      <c r="P63" s="145"/>
      <c r="Q63" s="145"/>
      <c r="S63" s="18" t="s">
        <v>17</v>
      </c>
      <c r="T63" s="143">
        <v>73.333333333333329</v>
      </c>
      <c r="U63" s="151">
        <v>59</v>
      </c>
      <c r="V63" s="151">
        <v>1</v>
      </c>
      <c r="W63" s="161"/>
      <c r="Y63" s="18" t="s">
        <v>46</v>
      </c>
      <c r="Z63" s="187">
        <v>49</v>
      </c>
      <c r="AA63" s="161">
        <v>59</v>
      </c>
      <c r="AB63" s="161"/>
      <c r="AC63" s="161"/>
      <c r="AG63" s="18" t="s">
        <v>97</v>
      </c>
      <c r="AH63" s="145">
        <v>-5.0492065421889576</v>
      </c>
      <c r="AI63" s="151">
        <v>59</v>
      </c>
      <c r="AJ63" s="161"/>
      <c r="AK63" s="161"/>
    </row>
    <row r="64" spans="1:37" x14ac:dyDescent="0.25">
      <c r="A64" s="9" t="s">
        <v>80</v>
      </c>
      <c r="B64" s="145">
        <v>65.5</v>
      </c>
      <c r="C64" s="161">
        <v>60</v>
      </c>
      <c r="D64" s="145"/>
      <c r="E64" s="145"/>
      <c r="G64" s="57" t="s">
        <v>119</v>
      </c>
      <c r="H64" s="143">
        <v>52</v>
      </c>
      <c r="I64" s="151">
        <v>60</v>
      </c>
      <c r="J64" s="143"/>
      <c r="K64" s="143"/>
      <c r="M64" s="18" t="s">
        <v>83</v>
      </c>
      <c r="N64" s="145">
        <v>48</v>
      </c>
      <c r="O64" s="145">
        <v>60</v>
      </c>
      <c r="P64" s="145"/>
      <c r="Q64" s="145"/>
      <c r="S64" s="18" t="s">
        <v>126</v>
      </c>
      <c r="T64" s="143">
        <v>73.400000000000006</v>
      </c>
      <c r="U64" s="151">
        <v>60</v>
      </c>
      <c r="V64" s="151"/>
      <c r="W64" s="161"/>
      <c r="Y64" s="18" t="s">
        <v>47</v>
      </c>
      <c r="Z64" s="187">
        <v>50</v>
      </c>
      <c r="AA64" s="161">
        <v>60</v>
      </c>
      <c r="AB64" s="161"/>
      <c r="AC64" s="161"/>
      <c r="AG64" s="18" t="s">
        <v>123</v>
      </c>
      <c r="AH64" s="145">
        <v>-7.2503920409000138</v>
      </c>
      <c r="AI64" s="151">
        <v>60</v>
      </c>
      <c r="AJ64" s="161"/>
      <c r="AK64" s="161"/>
    </row>
    <row r="65" spans="1:37" x14ac:dyDescent="0.25">
      <c r="A65" s="18" t="s">
        <v>46</v>
      </c>
      <c r="B65" s="145">
        <v>66.714285714285708</v>
      </c>
      <c r="C65" s="161">
        <v>61</v>
      </c>
      <c r="D65" s="145"/>
      <c r="E65" s="145"/>
      <c r="G65" s="18" t="s">
        <v>9</v>
      </c>
      <c r="H65" s="145">
        <v>53.5</v>
      </c>
      <c r="I65" s="151">
        <v>61</v>
      </c>
      <c r="J65" s="145"/>
      <c r="K65" s="145"/>
      <c r="M65" s="18" t="s">
        <v>96</v>
      </c>
      <c r="N65" s="145">
        <v>48.5</v>
      </c>
      <c r="O65" s="145">
        <v>61</v>
      </c>
      <c r="P65" s="145"/>
      <c r="Q65" s="145"/>
      <c r="S65" s="18" t="s">
        <v>75</v>
      </c>
      <c r="T65" s="143">
        <v>73.5</v>
      </c>
      <c r="U65" s="151">
        <v>61</v>
      </c>
      <c r="V65" s="151"/>
      <c r="W65" s="161"/>
      <c r="Y65" s="18" t="s">
        <v>19</v>
      </c>
      <c r="Z65" s="187">
        <v>50.5</v>
      </c>
      <c r="AA65" s="161">
        <v>61</v>
      </c>
      <c r="AB65" s="161"/>
      <c r="AC65" s="161"/>
      <c r="AG65" s="18" t="s">
        <v>99</v>
      </c>
      <c r="AH65" s="145">
        <v>-7.6262041992165344</v>
      </c>
      <c r="AI65" s="151">
        <v>61</v>
      </c>
      <c r="AJ65" s="161"/>
      <c r="AK65" s="161"/>
    </row>
    <row r="66" spans="1:37" x14ac:dyDescent="0.25">
      <c r="A66" s="18" t="s">
        <v>78</v>
      </c>
      <c r="B66" s="145">
        <v>68</v>
      </c>
      <c r="C66" s="161">
        <v>62</v>
      </c>
      <c r="D66" s="145"/>
      <c r="E66" s="145"/>
      <c r="G66" s="18" t="s">
        <v>30</v>
      </c>
      <c r="H66" s="145">
        <v>54.5</v>
      </c>
      <c r="I66" s="151">
        <v>62</v>
      </c>
      <c r="J66" s="145"/>
      <c r="K66" s="145"/>
      <c r="M66" s="18" t="s">
        <v>58</v>
      </c>
      <c r="N66" s="145">
        <v>50</v>
      </c>
      <c r="O66" s="145">
        <v>62</v>
      </c>
      <c r="P66" s="145"/>
      <c r="Q66" s="145"/>
      <c r="S66" s="18" t="s">
        <v>91</v>
      </c>
      <c r="T66" s="143">
        <v>74.400000000000006</v>
      </c>
      <c r="U66" s="151">
        <v>62</v>
      </c>
      <c r="V66" s="151"/>
      <c r="W66" s="161"/>
      <c r="Y66" s="18" t="s">
        <v>93</v>
      </c>
      <c r="Z66" s="187">
        <v>51</v>
      </c>
      <c r="AA66" s="161">
        <v>62</v>
      </c>
      <c r="AB66" s="161"/>
      <c r="AC66" s="161"/>
      <c r="AG66" s="21"/>
      <c r="AH66" s="145"/>
      <c r="AI66" s="156"/>
      <c r="AJ66" s="149">
        <f>SUM(AJ5:AJ65)</f>
        <v>20</v>
      </c>
      <c r="AK66" s="149">
        <f>SUM(AK5:AK65)</f>
        <v>7</v>
      </c>
    </row>
    <row r="67" spans="1:37" x14ac:dyDescent="0.25">
      <c r="A67" s="18" t="s">
        <v>79</v>
      </c>
      <c r="B67" s="143">
        <v>69.444444444444443</v>
      </c>
      <c r="C67" s="161">
        <v>63</v>
      </c>
      <c r="D67" s="143"/>
      <c r="E67" s="143"/>
      <c r="G67" s="18" t="s">
        <v>99</v>
      </c>
      <c r="H67" s="145">
        <v>55.666666666666664</v>
      </c>
      <c r="I67" s="151">
        <v>63</v>
      </c>
      <c r="J67" s="145"/>
      <c r="K67" s="145"/>
      <c r="M67" s="18" t="s">
        <v>59</v>
      </c>
      <c r="N67" s="145">
        <v>51</v>
      </c>
      <c r="O67" s="145">
        <v>63</v>
      </c>
      <c r="P67" s="145"/>
      <c r="Q67" s="145"/>
      <c r="S67" s="18" t="s">
        <v>74</v>
      </c>
      <c r="T67" s="143">
        <v>74.75</v>
      </c>
      <c r="U67" s="151">
        <v>63</v>
      </c>
      <c r="V67" s="151"/>
      <c r="W67" s="161"/>
      <c r="Y67" s="57" t="s">
        <v>119</v>
      </c>
      <c r="Z67" s="188">
        <v>52</v>
      </c>
      <c r="AA67" s="161">
        <v>63</v>
      </c>
      <c r="AB67" s="161"/>
      <c r="AC67" s="161"/>
      <c r="AG67" s="21" t="s">
        <v>563</v>
      </c>
      <c r="AH67" s="21"/>
    </row>
    <row r="68" spans="1:37" x14ac:dyDescent="0.25">
      <c r="A68" s="9" t="s">
        <v>75</v>
      </c>
      <c r="B68" s="145">
        <v>69.583333333333329</v>
      </c>
      <c r="C68" s="161">
        <v>64</v>
      </c>
      <c r="D68" s="145"/>
      <c r="E68" s="145"/>
      <c r="G68" s="18" t="s">
        <v>53</v>
      </c>
      <c r="H68" s="145">
        <v>56</v>
      </c>
      <c r="I68" s="151">
        <v>64</v>
      </c>
      <c r="J68" s="145"/>
      <c r="K68" s="145"/>
      <c r="M68" s="18" t="s">
        <v>60</v>
      </c>
      <c r="N68" s="145">
        <v>52</v>
      </c>
      <c r="O68" s="145">
        <v>64</v>
      </c>
      <c r="P68" s="145"/>
      <c r="Q68" s="145"/>
      <c r="S68" s="57" t="s">
        <v>114</v>
      </c>
      <c r="T68" s="181">
        <v>75.333333333333329</v>
      </c>
      <c r="U68" s="151">
        <v>64</v>
      </c>
      <c r="V68" s="151"/>
      <c r="W68" s="161"/>
      <c r="Y68" s="18" t="s">
        <v>99</v>
      </c>
      <c r="Z68" s="187">
        <v>54.5</v>
      </c>
      <c r="AA68" s="161">
        <v>64</v>
      </c>
      <c r="AB68" s="161"/>
      <c r="AC68" s="161"/>
      <c r="AG68" s="25" t="s">
        <v>564</v>
      </c>
      <c r="AH68" s="25"/>
    </row>
    <row r="69" spans="1:37" x14ac:dyDescent="0.25">
      <c r="A69" s="9" t="s">
        <v>50</v>
      </c>
      <c r="B69" s="145">
        <v>69.599999999999994</v>
      </c>
      <c r="C69" s="161">
        <v>65</v>
      </c>
      <c r="D69" s="145"/>
      <c r="E69" s="145"/>
      <c r="G69" s="18" t="s">
        <v>80</v>
      </c>
      <c r="H69" s="145">
        <v>56</v>
      </c>
      <c r="I69" s="151">
        <v>65</v>
      </c>
      <c r="J69" s="145"/>
      <c r="K69" s="145"/>
      <c r="M69" s="57" t="s">
        <v>119</v>
      </c>
      <c r="N69" s="145">
        <v>52</v>
      </c>
      <c r="O69" s="145">
        <v>65</v>
      </c>
      <c r="P69" s="145"/>
      <c r="Q69" s="145"/>
      <c r="S69" s="18" t="s">
        <v>60</v>
      </c>
      <c r="T69" s="143">
        <v>76.857142857142861</v>
      </c>
      <c r="U69" s="151">
        <v>65</v>
      </c>
      <c r="V69" s="151"/>
      <c r="W69" s="161"/>
      <c r="Y69" s="18" t="s">
        <v>30</v>
      </c>
      <c r="Z69" s="187">
        <v>54.666666666666664</v>
      </c>
      <c r="AA69" s="161">
        <v>65</v>
      </c>
      <c r="AB69" s="161"/>
      <c r="AC69" s="161"/>
      <c r="AG69" s="25" t="s">
        <v>569</v>
      </c>
      <c r="AH69" s="25"/>
    </row>
    <row r="70" spans="1:37" x14ac:dyDescent="0.25">
      <c r="A70" s="18" t="s">
        <v>25</v>
      </c>
      <c r="B70" s="145">
        <v>71.142857142857139</v>
      </c>
      <c r="C70" s="161">
        <v>66</v>
      </c>
      <c r="D70" s="145"/>
      <c r="E70" s="145"/>
      <c r="G70" s="18" t="s">
        <v>24</v>
      </c>
      <c r="H70" s="145">
        <v>56.5</v>
      </c>
      <c r="I70" s="151">
        <v>66</v>
      </c>
      <c r="J70" s="145"/>
      <c r="K70" s="145"/>
      <c r="M70" s="18" t="s">
        <v>66</v>
      </c>
      <c r="N70" s="145">
        <v>52.5</v>
      </c>
      <c r="O70" s="145">
        <v>66</v>
      </c>
      <c r="P70" s="145"/>
      <c r="Q70" s="145"/>
      <c r="S70" s="18" t="s">
        <v>79</v>
      </c>
      <c r="T70" s="143">
        <v>79.666666666666671</v>
      </c>
      <c r="U70" s="151">
        <v>66</v>
      </c>
      <c r="V70" s="151"/>
      <c r="W70" s="161"/>
      <c r="Y70" s="18" t="s">
        <v>53</v>
      </c>
      <c r="Z70" s="187">
        <v>56</v>
      </c>
      <c r="AA70" s="161">
        <v>66</v>
      </c>
      <c r="AB70" s="161"/>
      <c r="AC70" s="161"/>
    </row>
    <row r="71" spans="1:37" x14ac:dyDescent="0.25">
      <c r="A71" s="9" t="s">
        <v>93</v>
      </c>
      <c r="B71" s="143">
        <v>71.36363636363636</v>
      </c>
      <c r="C71" s="161">
        <v>67</v>
      </c>
      <c r="D71" s="143"/>
      <c r="E71" s="143"/>
      <c r="G71" s="18" t="s">
        <v>44</v>
      </c>
      <c r="H71" s="145">
        <v>57</v>
      </c>
      <c r="I71" s="151">
        <v>67</v>
      </c>
      <c r="J71" s="145"/>
      <c r="K71" s="145"/>
      <c r="M71" s="18" t="s">
        <v>61</v>
      </c>
      <c r="N71" s="145">
        <v>53</v>
      </c>
      <c r="O71" s="145">
        <v>67</v>
      </c>
      <c r="P71" s="145"/>
      <c r="Q71" s="145"/>
      <c r="S71" s="18" t="s">
        <v>98</v>
      </c>
      <c r="T71" s="143">
        <v>81.375</v>
      </c>
      <c r="U71" s="151">
        <v>67</v>
      </c>
      <c r="V71" s="151"/>
      <c r="W71" s="161"/>
      <c r="Y71" s="18" t="s">
        <v>24</v>
      </c>
      <c r="Z71" s="187">
        <v>56.5</v>
      </c>
      <c r="AA71" s="161">
        <v>67</v>
      </c>
      <c r="AB71" s="161"/>
      <c r="AC71" s="161"/>
    </row>
    <row r="72" spans="1:37" x14ac:dyDescent="0.25">
      <c r="A72" s="18" t="s">
        <v>60</v>
      </c>
      <c r="B72" s="145">
        <v>72</v>
      </c>
      <c r="C72" s="161">
        <v>68</v>
      </c>
      <c r="D72" s="145"/>
      <c r="E72" s="145"/>
      <c r="G72" s="18" t="s">
        <v>78</v>
      </c>
      <c r="H72" s="145">
        <v>58</v>
      </c>
      <c r="I72" s="151">
        <v>68</v>
      </c>
      <c r="J72" s="145"/>
      <c r="K72" s="145"/>
      <c r="M72" s="18" t="s">
        <v>63</v>
      </c>
      <c r="N72" s="145">
        <v>55</v>
      </c>
      <c r="O72" s="145">
        <v>68</v>
      </c>
      <c r="P72" s="145"/>
      <c r="Q72" s="145"/>
      <c r="S72" s="18" t="s">
        <v>51</v>
      </c>
      <c r="T72" s="143">
        <v>81.5</v>
      </c>
      <c r="U72" s="151">
        <v>68</v>
      </c>
      <c r="V72" s="151"/>
      <c r="W72" s="161"/>
      <c r="Y72" s="18" t="s">
        <v>54</v>
      </c>
      <c r="Z72" s="187">
        <v>58</v>
      </c>
      <c r="AA72" s="161">
        <v>68</v>
      </c>
      <c r="AB72" s="161"/>
      <c r="AC72" s="161"/>
    </row>
    <row r="73" spans="1:37" x14ac:dyDescent="0.25">
      <c r="A73" s="57" t="s">
        <v>74</v>
      </c>
      <c r="B73" s="143">
        <v>73</v>
      </c>
      <c r="C73" s="161">
        <v>69</v>
      </c>
      <c r="D73" s="143"/>
      <c r="E73" s="143"/>
      <c r="G73" s="18" t="s">
        <v>51</v>
      </c>
      <c r="H73" s="145">
        <v>59.333333333333336</v>
      </c>
      <c r="I73" s="151">
        <v>69</v>
      </c>
      <c r="J73" s="145"/>
      <c r="K73" s="145"/>
      <c r="M73" s="18" t="s">
        <v>64</v>
      </c>
      <c r="N73" s="145">
        <v>56</v>
      </c>
      <c r="O73" s="145">
        <v>69</v>
      </c>
      <c r="P73" s="145"/>
      <c r="Q73" s="145"/>
      <c r="S73" s="18" t="s">
        <v>38</v>
      </c>
      <c r="T73" s="143">
        <v>83</v>
      </c>
      <c r="U73" s="151">
        <v>69</v>
      </c>
      <c r="V73" s="151"/>
      <c r="W73" s="161"/>
      <c r="Y73" s="18" t="s">
        <v>73</v>
      </c>
      <c r="Z73" s="187">
        <v>60.5</v>
      </c>
      <c r="AA73" s="161">
        <v>69</v>
      </c>
      <c r="AB73" s="161"/>
      <c r="AC73" s="161"/>
    </row>
    <row r="74" spans="1:37" x14ac:dyDescent="0.25">
      <c r="A74" s="18" t="s">
        <v>39</v>
      </c>
      <c r="B74" s="145">
        <v>73.222222222222229</v>
      </c>
      <c r="C74" s="161">
        <v>70</v>
      </c>
      <c r="D74" s="145"/>
      <c r="E74" s="145"/>
      <c r="G74" s="18" t="s">
        <v>36</v>
      </c>
      <c r="H74" s="145">
        <v>61.666666666666664</v>
      </c>
      <c r="I74" s="151">
        <v>70</v>
      </c>
      <c r="J74" s="145"/>
      <c r="K74" s="145"/>
      <c r="M74" s="18" t="s">
        <v>76</v>
      </c>
      <c r="N74" s="145">
        <v>56</v>
      </c>
      <c r="O74" s="145">
        <v>70</v>
      </c>
      <c r="P74" s="145"/>
      <c r="Q74" s="145"/>
      <c r="S74" s="18" t="s">
        <v>84</v>
      </c>
      <c r="T74" s="143">
        <v>83.4</v>
      </c>
      <c r="U74" s="151">
        <v>70</v>
      </c>
      <c r="V74" s="151"/>
      <c r="W74" s="161"/>
      <c r="Y74" s="57" t="s">
        <v>113</v>
      </c>
      <c r="Z74" s="188">
        <v>64.5</v>
      </c>
      <c r="AA74" s="161">
        <v>70</v>
      </c>
      <c r="AB74" s="161"/>
      <c r="AC74" s="161"/>
    </row>
    <row r="75" spans="1:37" x14ac:dyDescent="0.25">
      <c r="A75" s="18" t="s">
        <v>9</v>
      </c>
      <c r="B75" s="145">
        <v>73.272727272727266</v>
      </c>
      <c r="C75" s="161">
        <v>71</v>
      </c>
      <c r="D75" s="145"/>
      <c r="E75" s="145"/>
      <c r="G75" s="18" t="s">
        <v>92</v>
      </c>
      <c r="H75" s="145">
        <v>61.75</v>
      </c>
      <c r="I75" s="151">
        <v>71</v>
      </c>
      <c r="J75" s="145"/>
      <c r="K75" s="145"/>
      <c r="M75" s="18" t="s">
        <v>80</v>
      </c>
      <c r="N75" s="145">
        <v>56.5</v>
      </c>
      <c r="O75" s="145">
        <v>71</v>
      </c>
      <c r="P75" s="145"/>
      <c r="Q75" s="145"/>
      <c r="S75" s="18" t="s">
        <v>92</v>
      </c>
      <c r="T75" s="143">
        <v>85.857142857142861</v>
      </c>
      <c r="U75" s="151">
        <v>71</v>
      </c>
      <c r="V75" s="151"/>
      <c r="W75" s="161"/>
      <c r="Y75" s="57" t="s">
        <v>116</v>
      </c>
      <c r="Z75" s="188">
        <v>69</v>
      </c>
      <c r="AA75" s="161">
        <v>71</v>
      </c>
      <c r="AB75" s="161"/>
      <c r="AC75" s="161"/>
    </row>
    <row r="76" spans="1:37" x14ac:dyDescent="0.25">
      <c r="A76" s="9" t="s">
        <v>51</v>
      </c>
      <c r="B76" s="145">
        <v>73.3</v>
      </c>
      <c r="C76" s="161">
        <v>72</v>
      </c>
      <c r="D76" s="145"/>
      <c r="E76" s="145"/>
      <c r="G76" s="18" t="s">
        <v>544</v>
      </c>
      <c r="H76" s="145">
        <v>64.666666666666671</v>
      </c>
      <c r="I76" s="151">
        <v>72</v>
      </c>
      <c r="J76" s="145"/>
      <c r="K76" s="145"/>
      <c r="M76" s="18" t="s">
        <v>91</v>
      </c>
      <c r="N76" s="145">
        <v>56.5</v>
      </c>
      <c r="O76" s="145">
        <v>72</v>
      </c>
      <c r="P76" s="145"/>
      <c r="Q76" s="145"/>
      <c r="S76" s="18" t="s">
        <v>39</v>
      </c>
      <c r="T76" s="143">
        <v>86.4</v>
      </c>
      <c r="U76" s="151">
        <v>72</v>
      </c>
      <c r="V76" s="151"/>
      <c r="W76" s="161"/>
      <c r="Y76" s="18" t="s">
        <v>51</v>
      </c>
      <c r="Z76" s="187">
        <v>69.5</v>
      </c>
      <c r="AA76" s="161">
        <v>72</v>
      </c>
      <c r="AB76" s="161"/>
      <c r="AC76" s="161"/>
    </row>
    <row r="77" spans="1:37" x14ac:dyDescent="0.25">
      <c r="A77" s="9" t="s">
        <v>126</v>
      </c>
      <c r="B77" s="145">
        <v>73.333333333333329</v>
      </c>
      <c r="C77" s="161">
        <v>73</v>
      </c>
      <c r="D77" s="145"/>
      <c r="E77" s="145"/>
      <c r="G77" s="18" t="s">
        <v>28</v>
      </c>
      <c r="H77" s="145">
        <v>65.666666666666671</v>
      </c>
      <c r="I77" s="151">
        <v>73</v>
      </c>
      <c r="J77" s="145"/>
      <c r="K77" s="145"/>
      <c r="M77" s="18" t="s">
        <v>65</v>
      </c>
      <c r="N77" s="145">
        <v>57</v>
      </c>
      <c r="O77" s="145">
        <v>73</v>
      </c>
      <c r="P77" s="145"/>
      <c r="Q77" s="145"/>
      <c r="S77" s="18" t="s">
        <v>64</v>
      </c>
      <c r="T77" s="143">
        <v>87.125</v>
      </c>
      <c r="U77" s="151">
        <v>73</v>
      </c>
      <c r="V77" s="151"/>
      <c r="W77" s="161"/>
      <c r="Y77" s="18" t="s">
        <v>9</v>
      </c>
      <c r="Z77" s="187">
        <v>69.666666666666671</v>
      </c>
      <c r="AA77" s="161">
        <v>73</v>
      </c>
      <c r="AB77" s="161"/>
      <c r="AC77" s="161"/>
    </row>
    <row r="78" spans="1:37" x14ac:dyDescent="0.25">
      <c r="A78" s="18" t="s">
        <v>77</v>
      </c>
      <c r="B78" s="145">
        <v>73.5</v>
      </c>
      <c r="C78" s="161">
        <v>74</v>
      </c>
      <c r="D78" s="145"/>
      <c r="E78" s="145"/>
      <c r="G78" s="18" t="s">
        <v>284</v>
      </c>
      <c r="H78" s="145">
        <v>67</v>
      </c>
      <c r="I78" s="151">
        <v>74</v>
      </c>
      <c r="J78" s="145"/>
      <c r="K78" s="145"/>
      <c r="M78" s="18" t="s">
        <v>75</v>
      </c>
      <c r="N78" s="145">
        <v>58</v>
      </c>
      <c r="O78" s="145">
        <v>74</v>
      </c>
      <c r="P78" s="145"/>
      <c r="Q78" s="145"/>
      <c r="S78" s="18" t="s">
        <v>87</v>
      </c>
      <c r="T78" s="143">
        <v>87.75</v>
      </c>
      <c r="U78" s="151">
        <v>74</v>
      </c>
      <c r="V78" s="151"/>
      <c r="W78" s="161"/>
      <c r="Y78" s="18" t="s">
        <v>284</v>
      </c>
      <c r="Z78" s="187">
        <v>75.5</v>
      </c>
      <c r="AA78" s="161">
        <v>74</v>
      </c>
      <c r="AB78" s="161"/>
      <c r="AC78" s="161"/>
    </row>
    <row r="79" spans="1:37" x14ac:dyDescent="0.25">
      <c r="A79" s="18" t="s">
        <v>114</v>
      </c>
      <c r="B79" s="145">
        <v>74.75</v>
      </c>
      <c r="C79" s="161">
        <v>75</v>
      </c>
      <c r="D79" s="145"/>
      <c r="E79" s="145"/>
      <c r="G79" s="18" t="s">
        <v>77</v>
      </c>
      <c r="H79" s="145">
        <v>67.5</v>
      </c>
      <c r="I79" s="151">
        <v>75</v>
      </c>
      <c r="J79" s="145"/>
      <c r="K79" s="145"/>
      <c r="M79" s="18" t="s">
        <v>67</v>
      </c>
      <c r="N79" s="145">
        <v>59</v>
      </c>
      <c r="O79" s="145">
        <v>75</v>
      </c>
      <c r="P79" s="145"/>
      <c r="Q79" s="145"/>
      <c r="S79" s="18" t="s">
        <v>32</v>
      </c>
      <c r="T79" s="143">
        <v>88.777777777777771</v>
      </c>
      <c r="U79" s="151">
        <v>75</v>
      </c>
      <c r="V79" s="151"/>
      <c r="W79" s="161"/>
      <c r="Y79" s="18" t="s">
        <v>92</v>
      </c>
      <c r="Z79" s="188">
        <v>75.666666666666671</v>
      </c>
      <c r="AA79" s="161">
        <v>75</v>
      </c>
      <c r="AB79" s="161"/>
      <c r="AC79" s="161"/>
    </row>
    <row r="80" spans="1:37" x14ac:dyDescent="0.25">
      <c r="A80" s="18" t="s">
        <v>91</v>
      </c>
      <c r="B80" s="145">
        <v>75.8</v>
      </c>
      <c r="C80" s="161">
        <v>76</v>
      </c>
      <c r="D80" s="145"/>
      <c r="E80" s="145"/>
      <c r="G80" s="57" t="s">
        <v>116</v>
      </c>
      <c r="H80" s="143">
        <v>69</v>
      </c>
      <c r="I80" s="151">
        <v>76</v>
      </c>
      <c r="J80" s="143"/>
      <c r="K80" s="143"/>
      <c r="M80" s="18" t="s">
        <v>68</v>
      </c>
      <c r="N80" s="145">
        <v>60</v>
      </c>
      <c r="O80" s="145">
        <v>76</v>
      </c>
      <c r="P80" s="145"/>
      <c r="Q80" s="145"/>
      <c r="S80" s="18" t="s">
        <v>9</v>
      </c>
      <c r="T80" s="143">
        <v>88.857142857142861</v>
      </c>
      <c r="U80" s="151">
        <v>76</v>
      </c>
      <c r="V80" s="151"/>
      <c r="W80" s="161"/>
      <c r="Y80" s="18" t="s">
        <v>78</v>
      </c>
      <c r="Z80" s="187">
        <v>76</v>
      </c>
      <c r="AA80" s="161">
        <v>76</v>
      </c>
      <c r="AB80" s="161"/>
      <c r="AC80" s="161"/>
    </row>
    <row r="81" spans="1:29" x14ac:dyDescent="0.25">
      <c r="A81" s="9" t="s">
        <v>65</v>
      </c>
      <c r="B81" s="145">
        <v>76</v>
      </c>
      <c r="C81" s="161">
        <v>77</v>
      </c>
      <c r="D81" s="145"/>
      <c r="E81" s="145"/>
      <c r="G81" s="18" t="s">
        <v>40</v>
      </c>
      <c r="H81" s="145">
        <v>71.666666666666671</v>
      </c>
      <c r="I81" s="151">
        <v>77</v>
      </c>
      <c r="J81" s="145"/>
      <c r="K81" s="145"/>
      <c r="M81" s="18" t="s">
        <v>69</v>
      </c>
      <c r="N81" s="145">
        <v>61</v>
      </c>
      <c r="O81" s="145">
        <v>77</v>
      </c>
      <c r="P81" s="145"/>
      <c r="Q81" s="145"/>
      <c r="S81" s="18" t="s">
        <v>55</v>
      </c>
      <c r="T81" s="143">
        <v>89.4</v>
      </c>
      <c r="U81" s="151">
        <v>77</v>
      </c>
      <c r="V81" s="151"/>
      <c r="W81" s="161"/>
      <c r="Y81" s="18" t="s">
        <v>82</v>
      </c>
      <c r="Z81" s="187">
        <v>77</v>
      </c>
      <c r="AA81" s="161">
        <v>77</v>
      </c>
      <c r="AB81" s="161"/>
      <c r="AC81" s="161"/>
    </row>
    <row r="82" spans="1:29" x14ac:dyDescent="0.25">
      <c r="A82" s="18" t="s">
        <v>28</v>
      </c>
      <c r="B82" s="145">
        <v>77.5</v>
      </c>
      <c r="C82" s="161">
        <v>78</v>
      </c>
      <c r="D82" s="145"/>
      <c r="E82" s="145"/>
      <c r="G82" s="18" t="s">
        <v>72</v>
      </c>
      <c r="H82" s="145">
        <v>72</v>
      </c>
      <c r="I82" s="151">
        <v>78</v>
      </c>
      <c r="J82" s="145"/>
      <c r="K82" s="145"/>
      <c r="M82" s="18" t="s">
        <v>89</v>
      </c>
      <c r="N82" s="145">
        <v>61</v>
      </c>
      <c r="O82" s="145">
        <v>78</v>
      </c>
      <c r="P82" s="145"/>
      <c r="Q82" s="145"/>
      <c r="S82" s="18" t="s">
        <v>25</v>
      </c>
      <c r="T82" s="143">
        <v>90</v>
      </c>
      <c r="U82" s="151">
        <v>78</v>
      </c>
      <c r="V82" s="151"/>
      <c r="W82" s="161"/>
      <c r="Y82" s="18" t="s">
        <v>35</v>
      </c>
      <c r="Z82" s="187">
        <v>79</v>
      </c>
      <c r="AA82" s="161">
        <v>78</v>
      </c>
      <c r="AB82" s="161"/>
      <c r="AC82" s="161"/>
    </row>
    <row r="83" spans="1:29" x14ac:dyDescent="0.25">
      <c r="A83" s="18" t="s">
        <v>32</v>
      </c>
      <c r="B83" s="145">
        <v>77.5</v>
      </c>
      <c r="C83" s="161">
        <v>79</v>
      </c>
      <c r="D83" s="145"/>
      <c r="E83" s="145"/>
      <c r="G83" s="18" t="s">
        <v>39</v>
      </c>
      <c r="H83" s="145">
        <v>72.5</v>
      </c>
      <c r="I83" s="151">
        <v>79</v>
      </c>
      <c r="J83" s="145"/>
      <c r="K83" s="145"/>
      <c r="M83" s="18" t="s">
        <v>107</v>
      </c>
      <c r="N83" s="145">
        <v>62.5</v>
      </c>
      <c r="O83" s="145">
        <v>79</v>
      </c>
      <c r="P83" s="145"/>
      <c r="Q83" s="145"/>
      <c r="S83" s="18" t="s">
        <v>28</v>
      </c>
      <c r="T83" s="143">
        <v>90.8</v>
      </c>
      <c r="U83" s="151">
        <v>79</v>
      </c>
      <c r="V83" s="151"/>
      <c r="W83" s="161"/>
      <c r="Y83" s="18" t="s">
        <v>544</v>
      </c>
      <c r="Z83" s="187">
        <v>79</v>
      </c>
      <c r="AA83" s="161">
        <v>79</v>
      </c>
      <c r="AB83" s="161"/>
      <c r="AC83" s="161"/>
    </row>
    <row r="84" spans="1:29" x14ac:dyDescent="0.25">
      <c r="A84" s="18" t="s">
        <v>86</v>
      </c>
      <c r="B84" s="145">
        <v>78</v>
      </c>
      <c r="C84" s="161">
        <v>80</v>
      </c>
      <c r="D84" s="145"/>
      <c r="E84" s="145"/>
      <c r="G84" s="18" t="s">
        <v>82</v>
      </c>
      <c r="H84" s="145">
        <v>77</v>
      </c>
      <c r="I84" s="151">
        <v>80</v>
      </c>
      <c r="J84" s="145"/>
      <c r="K84" s="145"/>
      <c r="M84" s="18" t="s">
        <v>71</v>
      </c>
      <c r="N84" s="145">
        <v>63</v>
      </c>
      <c r="O84" s="145">
        <v>80</v>
      </c>
      <c r="P84" s="145"/>
      <c r="Q84" s="145"/>
      <c r="S84" s="18" t="s">
        <v>69</v>
      </c>
      <c r="T84" s="143">
        <v>91</v>
      </c>
      <c r="U84" s="151">
        <v>80</v>
      </c>
      <c r="V84" s="151"/>
      <c r="W84" s="161"/>
      <c r="Y84" s="18" t="s">
        <v>36</v>
      </c>
      <c r="Z84" s="187">
        <v>79.5</v>
      </c>
      <c r="AA84" s="161">
        <v>80</v>
      </c>
      <c r="AB84" s="161"/>
      <c r="AC84" s="161"/>
    </row>
    <row r="85" spans="1:29" x14ac:dyDescent="0.25">
      <c r="A85" s="18" t="s">
        <v>92</v>
      </c>
      <c r="B85" s="145">
        <v>78.333333333333329</v>
      </c>
      <c r="C85" s="161">
        <v>81</v>
      </c>
      <c r="D85" s="145"/>
      <c r="E85" s="145"/>
      <c r="G85" s="18" t="s">
        <v>35</v>
      </c>
      <c r="H85" s="145">
        <v>79</v>
      </c>
      <c r="I85" s="151">
        <v>81</v>
      </c>
      <c r="J85" s="145"/>
      <c r="K85" s="145"/>
      <c r="M85" s="18" t="s">
        <v>72</v>
      </c>
      <c r="N85" s="145">
        <v>64</v>
      </c>
      <c r="O85" s="145">
        <v>81</v>
      </c>
      <c r="P85" s="145"/>
      <c r="Q85" s="145"/>
      <c r="S85" s="18" t="s">
        <v>67</v>
      </c>
      <c r="T85" s="143">
        <v>93.428571428571431</v>
      </c>
      <c r="U85" s="151">
        <v>81</v>
      </c>
      <c r="V85" s="151"/>
      <c r="W85" s="161"/>
      <c r="Y85" s="18" t="s">
        <v>28</v>
      </c>
      <c r="Z85" s="187">
        <v>81</v>
      </c>
      <c r="AA85" s="161">
        <v>81</v>
      </c>
      <c r="AB85" s="161"/>
      <c r="AC85" s="161"/>
    </row>
    <row r="86" spans="1:29" x14ac:dyDescent="0.25">
      <c r="A86" s="18" t="s">
        <v>55</v>
      </c>
      <c r="B86" s="145">
        <v>79.222222222222229</v>
      </c>
      <c r="C86" s="161">
        <v>82</v>
      </c>
      <c r="D86" s="145"/>
      <c r="E86" s="145"/>
      <c r="G86" s="18" t="s">
        <v>84</v>
      </c>
      <c r="H86" s="145">
        <v>79</v>
      </c>
      <c r="I86" s="151">
        <v>82</v>
      </c>
      <c r="J86" s="145"/>
      <c r="K86" s="145"/>
      <c r="M86" s="18" t="s">
        <v>87</v>
      </c>
      <c r="N86" s="145">
        <v>64.5</v>
      </c>
      <c r="O86" s="145">
        <v>82</v>
      </c>
      <c r="P86" s="145"/>
      <c r="Q86" s="145"/>
      <c r="S86" s="57" t="s">
        <v>113</v>
      </c>
      <c r="T86" s="181">
        <v>94</v>
      </c>
      <c r="U86" s="151">
        <v>82</v>
      </c>
      <c r="V86" s="151"/>
      <c r="W86" s="161"/>
      <c r="Y86" s="18" t="s">
        <v>91</v>
      </c>
      <c r="Z86" s="189">
        <v>82.5</v>
      </c>
      <c r="AA86" s="161">
        <v>82</v>
      </c>
      <c r="AB86" s="161"/>
      <c r="AC86" s="161"/>
    </row>
    <row r="87" spans="1:29" x14ac:dyDescent="0.25">
      <c r="A87" s="18" t="s">
        <v>90</v>
      </c>
      <c r="B87" s="145">
        <v>79.333333333333329</v>
      </c>
      <c r="C87" s="161">
        <v>83</v>
      </c>
      <c r="D87" s="145"/>
      <c r="E87" s="145"/>
      <c r="G87" s="18" t="s">
        <v>97</v>
      </c>
      <c r="H87" s="145">
        <v>81</v>
      </c>
      <c r="I87" s="151">
        <v>83</v>
      </c>
      <c r="J87" s="145"/>
      <c r="K87" s="145"/>
      <c r="M87" s="18" t="s">
        <v>73</v>
      </c>
      <c r="N87" s="145">
        <v>65</v>
      </c>
      <c r="O87" s="145">
        <v>83</v>
      </c>
      <c r="P87" s="145"/>
      <c r="Q87" s="145"/>
      <c r="S87" s="18" t="s">
        <v>65</v>
      </c>
      <c r="T87" s="143">
        <v>95.777777777777771</v>
      </c>
      <c r="U87" s="151">
        <v>83</v>
      </c>
      <c r="V87" s="151"/>
      <c r="W87" s="161"/>
      <c r="Y87" s="18" t="s">
        <v>40</v>
      </c>
      <c r="Z87" s="189">
        <v>93.5</v>
      </c>
      <c r="AA87" s="161">
        <v>83</v>
      </c>
      <c r="AB87" s="161"/>
      <c r="AC87" s="161"/>
    </row>
    <row r="88" spans="1:29" x14ac:dyDescent="0.25">
      <c r="A88" s="9" t="s">
        <v>19</v>
      </c>
      <c r="B88" s="145">
        <v>80.7</v>
      </c>
      <c r="C88" s="161">
        <v>84</v>
      </c>
      <c r="D88" s="145"/>
      <c r="E88" s="145"/>
      <c r="G88" s="18" t="s">
        <v>88</v>
      </c>
      <c r="H88" s="145">
        <v>82.333333333333329</v>
      </c>
      <c r="I88" s="151">
        <v>84</v>
      </c>
      <c r="J88" s="145"/>
      <c r="K88" s="145"/>
      <c r="M88" s="18" t="s">
        <v>74</v>
      </c>
      <c r="N88" s="145">
        <v>66</v>
      </c>
      <c r="O88" s="145">
        <v>84</v>
      </c>
      <c r="P88" s="145"/>
      <c r="Q88" s="145"/>
      <c r="S88" s="18" t="s">
        <v>24</v>
      </c>
      <c r="T88" s="143">
        <v>98.2</v>
      </c>
      <c r="U88" s="151">
        <v>84</v>
      </c>
      <c r="V88" s="151"/>
      <c r="W88" s="161"/>
      <c r="Y88" s="18" t="s">
        <v>57</v>
      </c>
      <c r="Z88" s="189">
        <v>93.5</v>
      </c>
      <c r="AA88" s="161">
        <v>84</v>
      </c>
      <c r="AB88" s="161"/>
      <c r="AC88" s="161"/>
    </row>
    <row r="89" spans="1:29" x14ac:dyDescent="0.25">
      <c r="A89" s="18" t="s">
        <v>64</v>
      </c>
      <c r="B89" s="145">
        <v>81.333333333333329</v>
      </c>
      <c r="C89" s="161">
        <v>85</v>
      </c>
      <c r="D89" s="145"/>
      <c r="E89" s="145"/>
      <c r="G89" s="18" t="s">
        <v>91</v>
      </c>
      <c r="H89" s="146">
        <v>82.5</v>
      </c>
      <c r="I89" s="151">
        <v>85</v>
      </c>
      <c r="J89" s="145"/>
      <c r="K89" s="145"/>
      <c r="M89" s="18" t="s">
        <v>551</v>
      </c>
      <c r="N89" s="145">
        <v>67</v>
      </c>
      <c r="O89" s="145">
        <v>85</v>
      </c>
      <c r="P89" s="145"/>
      <c r="Q89" s="145"/>
      <c r="S89" s="18" t="s">
        <v>57</v>
      </c>
      <c r="T89" s="143">
        <v>99</v>
      </c>
      <c r="U89" s="151">
        <v>85</v>
      </c>
      <c r="V89" s="151"/>
      <c r="W89" s="161"/>
      <c r="Y89" s="18" t="s">
        <v>97</v>
      </c>
      <c r="Z89" s="187">
        <v>102.5</v>
      </c>
      <c r="AA89" s="161">
        <v>85</v>
      </c>
      <c r="AB89" s="161"/>
      <c r="AC89" s="161"/>
    </row>
    <row r="90" spans="1:29" x14ac:dyDescent="0.25">
      <c r="A90" s="18" t="s">
        <v>84</v>
      </c>
      <c r="B90" s="145">
        <v>82.222222222222229</v>
      </c>
      <c r="C90" s="161">
        <v>86</v>
      </c>
      <c r="D90" s="145"/>
      <c r="E90" s="145"/>
      <c r="G90" s="18" t="s">
        <v>50</v>
      </c>
      <c r="H90" s="146">
        <v>88</v>
      </c>
      <c r="I90" s="151">
        <v>86</v>
      </c>
      <c r="J90" s="145"/>
      <c r="K90" s="145"/>
      <c r="M90" s="18" t="s">
        <v>88</v>
      </c>
      <c r="N90" s="145">
        <v>68</v>
      </c>
      <c r="O90" s="145">
        <v>86</v>
      </c>
      <c r="P90" s="145"/>
      <c r="Q90" s="145"/>
      <c r="S90" s="18" t="s">
        <v>100</v>
      </c>
      <c r="T90" s="143">
        <v>99.125</v>
      </c>
      <c r="U90" s="151">
        <v>86</v>
      </c>
      <c r="V90" s="151"/>
      <c r="W90" s="161"/>
      <c r="Y90" s="18" t="s">
        <v>63</v>
      </c>
      <c r="Z90" s="187">
        <v>112</v>
      </c>
      <c r="AA90" s="161">
        <v>86</v>
      </c>
      <c r="AB90" s="161"/>
      <c r="AC90" s="161"/>
    </row>
    <row r="91" spans="1:29" x14ac:dyDescent="0.25">
      <c r="A91" s="18" t="s">
        <v>63</v>
      </c>
      <c r="B91" s="145">
        <v>83.5</v>
      </c>
      <c r="C91" s="161">
        <v>87</v>
      </c>
      <c r="D91" s="145"/>
      <c r="E91" s="145"/>
      <c r="G91" s="18" t="s">
        <v>57</v>
      </c>
      <c r="H91" s="146">
        <v>93.5</v>
      </c>
      <c r="I91" s="151">
        <v>87</v>
      </c>
      <c r="J91" s="145"/>
      <c r="K91" s="145"/>
      <c r="M91" s="18" t="s">
        <v>77</v>
      </c>
      <c r="N91" s="145">
        <v>69</v>
      </c>
      <c r="O91" s="145">
        <v>87</v>
      </c>
      <c r="P91" s="145"/>
      <c r="Q91" s="145"/>
      <c r="S91" s="18" t="s">
        <v>19</v>
      </c>
      <c r="T91" s="143">
        <v>100.8</v>
      </c>
      <c r="U91" s="151">
        <v>87</v>
      </c>
      <c r="V91" s="151"/>
      <c r="W91" s="161"/>
      <c r="Y91" s="18" t="s">
        <v>39</v>
      </c>
      <c r="Z91" s="187">
        <v>118</v>
      </c>
      <c r="AA91" s="161">
        <v>87</v>
      </c>
      <c r="AB91" s="161"/>
      <c r="AC91" s="161"/>
    </row>
    <row r="92" spans="1:29" x14ac:dyDescent="0.25">
      <c r="A92" s="18" t="s">
        <v>67</v>
      </c>
      <c r="B92" s="146">
        <v>85.666666666666671</v>
      </c>
      <c r="C92" s="161">
        <v>88</v>
      </c>
      <c r="D92" s="145"/>
      <c r="E92" s="145"/>
      <c r="G92" s="18" t="s">
        <v>94</v>
      </c>
      <c r="H92" s="145">
        <v>96</v>
      </c>
      <c r="I92" s="151">
        <v>88</v>
      </c>
      <c r="J92" s="145"/>
      <c r="K92" s="145"/>
      <c r="M92" s="18" t="s">
        <v>93</v>
      </c>
      <c r="N92" s="145">
        <v>69</v>
      </c>
      <c r="O92" s="145">
        <v>88</v>
      </c>
      <c r="P92" s="145"/>
      <c r="Q92" s="145"/>
      <c r="S92" s="18" t="s">
        <v>53</v>
      </c>
      <c r="T92" s="143">
        <v>100.85714285714286</v>
      </c>
      <c r="U92" s="151">
        <v>88</v>
      </c>
      <c r="V92" s="151"/>
      <c r="W92" s="161"/>
      <c r="Y92" s="18" t="s">
        <v>59</v>
      </c>
      <c r="Z92" s="187">
        <v>121</v>
      </c>
      <c r="AA92" s="161">
        <v>88</v>
      </c>
      <c r="AB92" s="161"/>
      <c r="AC92" s="161"/>
    </row>
    <row r="93" spans="1:29" x14ac:dyDescent="0.25">
      <c r="A93" s="57" t="s">
        <v>69</v>
      </c>
      <c r="B93" s="144">
        <v>85.833333333333329</v>
      </c>
      <c r="C93" s="161">
        <v>89</v>
      </c>
      <c r="D93" s="143"/>
      <c r="E93" s="143"/>
      <c r="G93" s="18" t="s">
        <v>95</v>
      </c>
      <c r="H93" s="145">
        <v>101</v>
      </c>
      <c r="I93" s="151">
        <v>89</v>
      </c>
      <c r="J93" s="145"/>
      <c r="K93" s="145"/>
      <c r="M93" s="18" t="s">
        <v>78</v>
      </c>
      <c r="N93" s="145">
        <v>70</v>
      </c>
      <c r="O93" s="145">
        <v>89</v>
      </c>
      <c r="P93" s="145"/>
      <c r="Q93" s="145"/>
      <c r="S93" s="18" t="s">
        <v>88</v>
      </c>
      <c r="T93" s="143">
        <v>108</v>
      </c>
      <c r="U93" s="151">
        <v>89</v>
      </c>
      <c r="V93" s="151"/>
      <c r="W93" s="161"/>
      <c r="Y93" s="18" t="s">
        <v>74</v>
      </c>
      <c r="Z93" s="188">
        <v>128</v>
      </c>
      <c r="AA93" s="161">
        <v>89</v>
      </c>
      <c r="AB93" s="161"/>
      <c r="AC93" s="161"/>
    </row>
    <row r="94" spans="1:29" x14ac:dyDescent="0.25">
      <c r="A94" s="18" t="s">
        <v>87</v>
      </c>
      <c r="B94" s="146">
        <v>86.222222222222229</v>
      </c>
      <c r="C94" s="161">
        <v>90</v>
      </c>
      <c r="D94" s="145"/>
      <c r="E94" s="145"/>
      <c r="G94" s="18" t="s">
        <v>63</v>
      </c>
      <c r="H94" s="145">
        <v>112</v>
      </c>
      <c r="I94" s="151">
        <v>90</v>
      </c>
      <c r="J94" s="145"/>
      <c r="K94" s="145"/>
      <c r="M94" s="18" t="s">
        <v>79</v>
      </c>
      <c r="N94" s="145">
        <v>71</v>
      </c>
      <c r="O94" s="145">
        <v>90</v>
      </c>
      <c r="P94" s="145"/>
      <c r="Q94" s="145"/>
      <c r="S94" s="18" t="s">
        <v>72</v>
      </c>
      <c r="T94" s="143">
        <v>112</v>
      </c>
      <c r="U94" s="151">
        <v>90</v>
      </c>
      <c r="V94" s="151"/>
      <c r="W94" s="161"/>
      <c r="Y94" s="18" t="s">
        <v>68</v>
      </c>
      <c r="Z94" s="187">
        <v>134</v>
      </c>
      <c r="AA94" s="161">
        <v>90</v>
      </c>
      <c r="AB94" s="161"/>
      <c r="AC94" s="161"/>
    </row>
    <row r="95" spans="1:29" x14ac:dyDescent="0.25">
      <c r="A95" s="18" t="s">
        <v>24</v>
      </c>
      <c r="B95" s="145">
        <v>87.8</v>
      </c>
      <c r="C95" s="161">
        <v>91</v>
      </c>
      <c r="D95" s="145"/>
      <c r="E95" s="145"/>
      <c r="G95" s="18" t="s">
        <v>59</v>
      </c>
      <c r="H95" s="145">
        <v>121</v>
      </c>
      <c r="I95" s="151">
        <v>91</v>
      </c>
      <c r="J95" s="145"/>
      <c r="K95" s="145"/>
      <c r="M95" s="18" t="s">
        <v>92</v>
      </c>
      <c r="N95" s="145">
        <v>71.5</v>
      </c>
      <c r="O95" s="145">
        <v>91</v>
      </c>
      <c r="P95" s="145"/>
      <c r="Q95" s="145"/>
      <c r="S95" s="18" t="s">
        <v>63</v>
      </c>
      <c r="T95" s="143">
        <v>112</v>
      </c>
      <c r="U95" s="151">
        <v>91</v>
      </c>
      <c r="V95" s="151"/>
      <c r="W95" s="161"/>
      <c r="Y95" s="18" t="s">
        <v>94</v>
      </c>
      <c r="Z95" s="187">
        <v>141</v>
      </c>
      <c r="AA95" s="161">
        <v>91</v>
      </c>
      <c r="AB95" s="161"/>
      <c r="AC95" s="161"/>
    </row>
    <row r="96" spans="1:29" x14ac:dyDescent="0.25">
      <c r="A96" s="18" t="s">
        <v>57</v>
      </c>
      <c r="B96" s="145">
        <v>90</v>
      </c>
      <c r="C96" s="161">
        <v>92</v>
      </c>
      <c r="D96" s="145"/>
      <c r="E96" s="145"/>
      <c r="G96" s="18" t="s">
        <v>73</v>
      </c>
      <c r="H96" s="145">
        <v>121</v>
      </c>
      <c r="I96" s="151">
        <v>92</v>
      </c>
      <c r="J96" s="145"/>
      <c r="K96" s="145"/>
      <c r="M96" s="18" t="s">
        <v>81</v>
      </c>
      <c r="N96" s="145">
        <v>73</v>
      </c>
      <c r="O96" s="145">
        <v>92</v>
      </c>
      <c r="P96" s="145"/>
      <c r="Q96" s="145"/>
      <c r="S96" s="18" t="s">
        <v>90</v>
      </c>
      <c r="T96" s="143">
        <v>115</v>
      </c>
      <c r="U96" s="151">
        <v>92</v>
      </c>
      <c r="V96" s="151"/>
      <c r="W96" s="161"/>
      <c r="Y96" s="18" t="s">
        <v>98</v>
      </c>
      <c r="Z96" s="187">
        <v>144</v>
      </c>
      <c r="AA96" s="161">
        <v>92</v>
      </c>
      <c r="AB96" s="161"/>
      <c r="AC96" s="161"/>
    </row>
    <row r="97" spans="1:29" x14ac:dyDescent="0.25">
      <c r="A97" s="18" t="s">
        <v>53</v>
      </c>
      <c r="B97" s="145">
        <v>91.5</v>
      </c>
      <c r="C97" s="161">
        <v>93</v>
      </c>
      <c r="D97" s="145"/>
      <c r="E97" s="145"/>
      <c r="G97" s="18" t="s">
        <v>74</v>
      </c>
      <c r="H97" s="143">
        <v>128</v>
      </c>
      <c r="I97" s="151">
        <v>93</v>
      </c>
      <c r="J97" s="143"/>
      <c r="K97" s="143"/>
      <c r="M97" s="18" t="s">
        <v>82</v>
      </c>
      <c r="N97" s="145">
        <v>74</v>
      </c>
      <c r="O97" s="145">
        <v>93</v>
      </c>
      <c r="P97" s="145"/>
      <c r="Q97" s="145"/>
      <c r="S97" s="18" t="s">
        <v>544</v>
      </c>
      <c r="T97" s="143">
        <v>115</v>
      </c>
      <c r="U97" s="151">
        <v>93</v>
      </c>
      <c r="V97" s="151"/>
      <c r="W97" s="161"/>
      <c r="AB97" s="149">
        <f>SUM(AB5:AB96)</f>
        <v>20</v>
      </c>
      <c r="AC97" s="149">
        <f>SUM(AC5:AC96)</f>
        <v>7</v>
      </c>
    </row>
    <row r="98" spans="1:29" x14ac:dyDescent="0.25">
      <c r="A98" s="25" t="s">
        <v>88</v>
      </c>
      <c r="B98" s="145">
        <v>92.444444444444443</v>
      </c>
      <c r="C98" s="161">
        <v>94</v>
      </c>
      <c r="D98" s="145"/>
      <c r="E98" s="145"/>
      <c r="G98" s="18" t="s">
        <v>68</v>
      </c>
      <c r="H98" s="145">
        <v>134</v>
      </c>
      <c r="I98" s="151">
        <v>94</v>
      </c>
      <c r="J98" s="145"/>
      <c r="K98" s="145"/>
      <c r="M98" s="18" t="s">
        <v>123</v>
      </c>
      <c r="N98" s="145">
        <v>74.5</v>
      </c>
      <c r="O98" s="145">
        <v>94</v>
      </c>
      <c r="P98" s="145"/>
      <c r="Q98" s="145"/>
      <c r="S98" s="18" t="s">
        <v>59</v>
      </c>
      <c r="T98" s="143">
        <v>117.88888888888889</v>
      </c>
      <c r="U98" s="151">
        <v>94</v>
      </c>
      <c r="V98" s="151"/>
      <c r="W98" s="161"/>
      <c r="Y98" s="25" t="s">
        <v>568</v>
      </c>
    </row>
    <row r="99" spans="1:29" x14ac:dyDescent="0.25">
      <c r="A99" s="18" t="s">
        <v>73</v>
      </c>
      <c r="B99" s="145">
        <v>93</v>
      </c>
      <c r="C99" s="161">
        <v>95</v>
      </c>
      <c r="D99" s="145"/>
      <c r="E99" s="145"/>
      <c r="G99" s="18" t="s">
        <v>98</v>
      </c>
      <c r="H99" s="145">
        <v>144</v>
      </c>
      <c r="I99" s="151">
        <v>95</v>
      </c>
      <c r="J99" s="145"/>
      <c r="K99" s="145"/>
      <c r="M99" s="18" t="s">
        <v>97</v>
      </c>
      <c r="N99" s="145">
        <v>75.5</v>
      </c>
      <c r="O99" s="145">
        <v>95</v>
      </c>
      <c r="P99" s="145"/>
      <c r="Q99" s="145"/>
      <c r="S99" s="18" t="s">
        <v>123</v>
      </c>
      <c r="T99" s="143">
        <v>127.44444444444444</v>
      </c>
      <c r="U99" s="151">
        <v>95</v>
      </c>
      <c r="V99" s="151"/>
      <c r="W99" s="161"/>
      <c r="Y99" s="21" t="s">
        <v>577</v>
      </c>
    </row>
    <row r="100" spans="1:29" x14ac:dyDescent="0.25">
      <c r="A100" s="18" t="s">
        <v>113</v>
      </c>
      <c r="B100" s="145">
        <v>93.428571428571431</v>
      </c>
      <c r="C100" s="161">
        <v>96</v>
      </c>
      <c r="D100" s="145"/>
      <c r="E100" s="145"/>
      <c r="J100" s="148">
        <f>SUM(J5:J99)</f>
        <v>7</v>
      </c>
      <c r="K100" s="149">
        <f>SUM(K5:K99)</f>
        <v>20</v>
      </c>
      <c r="M100" s="18" t="s">
        <v>84</v>
      </c>
      <c r="N100" s="145">
        <v>76</v>
      </c>
      <c r="O100" s="145">
        <v>96</v>
      </c>
      <c r="P100" s="145"/>
      <c r="Q100" s="145"/>
      <c r="S100" s="18" t="s">
        <v>99</v>
      </c>
      <c r="T100" s="143">
        <v>134</v>
      </c>
      <c r="U100" s="151">
        <v>96</v>
      </c>
      <c r="V100" s="151"/>
      <c r="W100" s="161"/>
    </row>
    <row r="101" spans="1:29" x14ac:dyDescent="0.25">
      <c r="A101" s="18" t="s">
        <v>59</v>
      </c>
      <c r="B101" s="145">
        <v>93.666666666666671</v>
      </c>
      <c r="C101" s="161">
        <v>97</v>
      </c>
      <c r="D101" s="145"/>
      <c r="E101" s="145"/>
      <c r="M101" s="18" t="s">
        <v>99</v>
      </c>
      <c r="N101" s="145">
        <v>77.5</v>
      </c>
      <c r="O101" s="145">
        <v>97</v>
      </c>
      <c r="P101" s="145"/>
      <c r="Q101" s="145"/>
      <c r="S101" s="18" t="s">
        <v>68</v>
      </c>
      <c r="T101" s="143">
        <v>147.16666666666666</v>
      </c>
      <c r="U101" s="151">
        <v>97</v>
      </c>
      <c r="V101" s="151"/>
      <c r="W101" s="161"/>
    </row>
    <row r="102" spans="1:29" x14ac:dyDescent="0.25">
      <c r="A102" s="18" t="s">
        <v>68</v>
      </c>
      <c r="B102" s="145">
        <v>97</v>
      </c>
      <c r="C102" s="161">
        <v>98</v>
      </c>
      <c r="D102" s="145"/>
      <c r="E102" s="145"/>
      <c r="M102" s="18" t="s">
        <v>86</v>
      </c>
      <c r="N102" s="145">
        <v>78</v>
      </c>
      <c r="O102" s="145">
        <v>98</v>
      </c>
      <c r="P102" s="145"/>
      <c r="Q102" s="145"/>
      <c r="S102" s="18" t="s">
        <v>82</v>
      </c>
      <c r="T102" s="143"/>
      <c r="U102" s="151">
        <v>98</v>
      </c>
      <c r="V102" s="151"/>
      <c r="W102" s="161"/>
    </row>
    <row r="103" spans="1:29" x14ac:dyDescent="0.25">
      <c r="A103" s="9" t="s">
        <v>544</v>
      </c>
      <c r="B103" s="145">
        <v>98</v>
      </c>
      <c r="C103" s="161">
        <v>99</v>
      </c>
      <c r="D103" s="145"/>
      <c r="E103" s="145"/>
      <c r="M103" s="18" t="s">
        <v>90</v>
      </c>
      <c r="N103" s="145">
        <v>84</v>
      </c>
      <c r="O103" s="145">
        <v>99</v>
      </c>
      <c r="P103" s="145"/>
      <c r="Q103" s="145"/>
      <c r="V103" s="156">
        <f>SUM(V5:V102)</f>
        <v>20</v>
      </c>
      <c r="W103" s="149">
        <f>SUM(W5:W102)</f>
        <v>7</v>
      </c>
    </row>
    <row r="104" spans="1:29" x14ac:dyDescent="0.25">
      <c r="A104" s="9" t="s">
        <v>72</v>
      </c>
      <c r="B104" s="145">
        <v>100.66666666666667</v>
      </c>
      <c r="C104" s="161">
        <v>100</v>
      </c>
      <c r="D104" s="145"/>
      <c r="E104" s="145"/>
      <c r="M104" s="18" t="s">
        <v>94</v>
      </c>
      <c r="N104" s="145">
        <v>88</v>
      </c>
      <c r="O104" s="145">
        <v>100</v>
      </c>
      <c r="P104" s="145"/>
      <c r="Q104" s="145"/>
    </row>
    <row r="105" spans="1:29" x14ac:dyDescent="0.25">
      <c r="A105" s="9" t="s">
        <v>123</v>
      </c>
      <c r="B105" s="145">
        <v>109.90909090909091</v>
      </c>
      <c r="C105" s="161">
        <v>101</v>
      </c>
      <c r="D105" s="145"/>
      <c r="E105" s="145"/>
      <c r="M105" s="18" t="s">
        <v>95</v>
      </c>
      <c r="N105" s="145">
        <v>90</v>
      </c>
      <c r="O105" s="145">
        <v>101</v>
      </c>
      <c r="P105" s="145"/>
      <c r="Q105" s="145"/>
      <c r="S105" s="25" t="s">
        <v>568</v>
      </c>
      <c r="T105" s="177"/>
    </row>
    <row r="106" spans="1:29" x14ac:dyDescent="0.25">
      <c r="A106" s="9" t="s">
        <v>98</v>
      </c>
      <c r="B106" s="145">
        <v>110.66666666666667</v>
      </c>
      <c r="C106" s="161">
        <v>102</v>
      </c>
      <c r="D106" s="145"/>
      <c r="E106" s="145"/>
      <c r="M106" s="18" t="s">
        <v>98</v>
      </c>
      <c r="N106" s="145">
        <v>93</v>
      </c>
      <c r="O106" s="145">
        <v>102</v>
      </c>
      <c r="P106" s="145"/>
      <c r="Q106" s="145"/>
      <c r="S106" s="21" t="s">
        <v>578</v>
      </c>
    </row>
    <row r="107" spans="1:29" x14ac:dyDescent="0.25">
      <c r="A107" s="9" t="s">
        <v>100</v>
      </c>
      <c r="B107" s="145">
        <v>114.1</v>
      </c>
      <c r="C107" s="161">
        <v>103</v>
      </c>
      <c r="D107" s="145"/>
      <c r="E107" s="145"/>
      <c r="M107" s="18" t="s">
        <v>100</v>
      </c>
      <c r="N107" s="145"/>
      <c r="O107" s="145">
        <v>103</v>
      </c>
      <c r="P107" s="145"/>
      <c r="Q107" s="145"/>
    </row>
    <row r="108" spans="1:29" x14ac:dyDescent="0.25">
      <c r="A108" s="9" t="s">
        <v>99</v>
      </c>
      <c r="B108" s="145">
        <v>118.09090909090909</v>
      </c>
      <c r="C108" s="161">
        <v>104</v>
      </c>
      <c r="D108" s="145"/>
      <c r="E108" s="145"/>
      <c r="P108" s="148">
        <f>SUM(P5:P107)</f>
        <v>7</v>
      </c>
      <c r="Q108" s="148">
        <f>SUM(Q5:Q107)</f>
        <v>20</v>
      </c>
    </row>
    <row r="109" spans="1:29" x14ac:dyDescent="0.25">
      <c r="A109" s="9" t="s">
        <v>82</v>
      </c>
      <c r="B109" s="145">
        <v>136.71428571428572</v>
      </c>
      <c r="C109" s="161">
        <v>105</v>
      </c>
      <c r="D109" s="145"/>
      <c r="E109" s="145"/>
    </row>
    <row r="110" spans="1:29" x14ac:dyDescent="0.25">
      <c r="D110" s="148">
        <f>SUM(D5:D109)</f>
        <v>7</v>
      </c>
      <c r="E110" s="148">
        <f>SUM(E5:E109)</f>
        <v>20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R108"/>
  <sheetViews>
    <sheetView workbookViewId="0">
      <selection activeCell="O22" sqref="O22"/>
    </sheetView>
  </sheetViews>
  <sheetFormatPr defaultRowHeight="15" x14ac:dyDescent="0.25"/>
  <cols>
    <col min="2" max="2" width="34" customWidth="1"/>
    <col min="16" max="16" width="34.5703125" customWidth="1"/>
    <col min="17" max="17" width="9.140625" style="148"/>
    <col min="18" max="18" width="9.140625" style="149"/>
  </cols>
  <sheetData>
    <row r="1" spans="2:18" ht="15.75" thickBot="1" x14ac:dyDescent="0.3"/>
    <row r="2" spans="2:18" ht="15.75" thickBot="1" x14ac:dyDescent="0.3">
      <c r="B2" s="176" t="s">
        <v>562</v>
      </c>
      <c r="C2" s="5" t="s">
        <v>109</v>
      </c>
      <c r="D2" s="32" t="s">
        <v>1</v>
      </c>
      <c r="E2" s="111" t="s">
        <v>2</v>
      </c>
      <c r="F2" s="49" t="s">
        <v>3</v>
      </c>
      <c r="G2" s="67" t="s">
        <v>127</v>
      </c>
      <c r="H2" s="41" t="s">
        <v>128</v>
      </c>
      <c r="I2" s="5" t="s">
        <v>129</v>
      </c>
      <c r="J2" s="6" t="s">
        <v>4</v>
      </c>
      <c r="K2" s="5" t="s">
        <v>5</v>
      </c>
      <c r="L2" s="51" t="s">
        <v>6</v>
      </c>
      <c r="M2" s="126" t="s">
        <v>110</v>
      </c>
      <c r="N2" s="130" t="s">
        <v>111</v>
      </c>
      <c r="P2" s="178" t="s">
        <v>565</v>
      </c>
      <c r="Q2" s="145"/>
      <c r="R2" s="161"/>
    </row>
    <row r="3" spans="2:18" x14ac:dyDescent="0.25">
      <c r="C3" s="7"/>
      <c r="D3" s="33"/>
      <c r="E3" s="112"/>
      <c r="F3" s="50"/>
      <c r="G3" s="68"/>
      <c r="H3" s="68"/>
      <c r="I3" s="50"/>
      <c r="J3" s="7"/>
      <c r="K3" s="8"/>
      <c r="L3" s="44"/>
      <c r="M3" s="127"/>
      <c r="N3" s="127"/>
      <c r="P3" s="9"/>
      <c r="Q3" s="145" t="s">
        <v>7</v>
      </c>
      <c r="R3" s="161" t="s">
        <v>8</v>
      </c>
    </row>
    <row r="4" spans="2:18" x14ac:dyDescent="0.25">
      <c r="B4" s="136" t="s">
        <v>10</v>
      </c>
      <c r="C4" s="18">
        <v>4</v>
      </c>
      <c r="D4" s="34">
        <v>2</v>
      </c>
      <c r="E4" s="113">
        <v>1</v>
      </c>
      <c r="F4" s="1">
        <v>1</v>
      </c>
      <c r="G4" s="17">
        <v>45</v>
      </c>
      <c r="H4" s="17">
        <v>1</v>
      </c>
      <c r="I4" s="1">
        <v>2</v>
      </c>
      <c r="J4" s="11">
        <v>1</v>
      </c>
      <c r="K4" s="1">
        <v>3</v>
      </c>
      <c r="L4" s="43">
        <v>5</v>
      </c>
      <c r="M4" s="124">
        <f>SUM(C4:L4)</f>
        <v>65</v>
      </c>
      <c r="N4" s="124">
        <f>SUM(M4/10)</f>
        <v>6.5</v>
      </c>
      <c r="P4" s="136" t="s">
        <v>10</v>
      </c>
      <c r="Q4" s="145">
        <v>6.5</v>
      </c>
      <c r="R4" s="161">
        <v>1</v>
      </c>
    </row>
    <row r="5" spans="2:18" x14ac:dyDescent="0.25">
      <c r="B5" s="136" t="s">
        <v>9</v>
      </c>
      <c r="C5" s="12">
        <v>43</v>
      </c>
      <c r="D5" s="34">
        <v>24</v>
      </c>
      <c r="E5" s="114">
        <v>252</v>
      </c>
      <c r="F5" s="1">
        <v>15</v>
      </c>
      <c r="G5" s="17">
        <v>77</v>
      </c>
      <c r="H5" s="17">
        <v>11</v>
      </c>
      <c r="I5" s="1"/>
      <c r="J5" s="16">
        <v>142</v>
      </c>
      <c r="K5" s="16">
        <v>187</v>
      </c>
      <c r="L5" s="37">
        <v>48</v>
      </c>
      <c r="M5" s="124">
        <f t="shared" ref="M5:M68" si="0">SUM(C5:L5)</f>
        <v>799</v>
      </c>
      <c r="N5" s="124">
        <f>SUM(M5/9)</f>
        <v>88.777777777777771</v>
      </c>
      <c r="P5" s="136" t="s">
        <v>12</v>
      </c>
      <c r="Q5" s="145">
        <v>10.9</v>
      </c>
      <c r="R5" s="161">
        <v>2</v>
      </c>
    </row>
    <row r="6" spans="2:18" x14ac:dyDescent="0.25">
      <c r="B6" s="136" t="s">
        <v>11</v>
      </c>
      <c r="C6" s="18">
        <v>7</v>
      </c>
      <c r="D6" s="34">
        <v>8</v>
      </c>
      <c r="E6" s="113">
        <v>19</v>
      </c>
      <c r="F6" s="16">
        <v>98</v>
      </c>
      <c r="G6" s="16">
        <v>84</v>
      </c>
      <c r="H6" s="17">
        <v>32</v>
      </c>
      <c r="I6" s="1">
        <v>22</v>
      </c>
      <c r="J6" s="11">
        <v>12</v>
      </c>
      <c r="K6" s="16">
        <v>24</v>
      </c>
      <c r="L6" s="45">
        <v>33</v>
      </c>
      <c r="M6" s="124">
        <f t="shared" si="0"/>
        <v>339</v>
      </c>
      <c r="N6" s="124">
        <f>SUM(M6/10)</f>
        <v>33.9</v>
      </c>
      <c r="P6" s="136" t="s">
        <v>21</v>
      </c>
      <c r="Q6" s="145">
        <v>15.888888888888889</v>
      </c>
      <c r="R6" s="161">
        <v>3</v>
      </c>
    </row>
    <row r="7" spans="2:18" x14ac:dyDescent="0.25">
      <c r="B7" s="136" t="s">
        <v>12</v>
      </c>
      <c r="C7" s="18">
        <v>2</v>
      </c>
      <c r="D7" s="34">
        <v>9</v>
      </c>
      <c r="E7" s="113">
        <v>14</v>
      </c>
      <c r="F7" s="1">
        <v>6</v>
      </c>
      <c r="G7" s="17">
        <v>16</v>
      </c>
      <c r="H7" s="17">
        <v>3</v>
      </c>
      <c r="I7" s="1">
        <v>24</v>
      </c>
      <c r="J7" s="11">
        <v>3</v>
      </c>
      <c r="K7" s="1">
        <v>10</v>
      </c>
      <c r="L7" s="43">
        <v>22</v>
      </c>
      <c r="M7" s="124">
        <f t="shared" si="0"/>
        <v>109</v>
      </c>
      <c r="N7" s="124">
        <f>SUM(M7/10)</f>
        <v>10.9</v>
      </c>
      <c r="P7" s="136" t="s">
        <v>27</v>
      </c>
      <c r="Q7" s="145">
        <v>19.181818181818183</v>
      </c>
      <c r="R7" s="161">
        <v>4</v>
      </c>
    </row>
    <row r="8" spans="2:18" x14ac:dyDescent="0.25">
      <c r="B8" s="136" t="s">
        <v>13</v>
      </c>
      <c r="C8" s="18">
        <v>11</v>
      </c>
      <c r="D8" s="35"/>
      <c r="E8" s="115">
        <v>44</v>
      </c>
      <c r="F8" s="16">
        <v>75</v>
      </c>
      <c r="G8" s="16">
        <v>49</v>
      </c>
      <c r="H8" s="16">
        <v>127</v>
      </c>
      <c r="I8" s="1"/>
      <c r="J8" s="11">
        <v>11</v>
      </c>
      <c r="K8" s="16">
        <v>58</v>
      </c>
      <c r="L8" s="45">
        <v>65</v>
      </c>
      <c r="M8" s="124">
        <f t="shared" si="0"/>
        <v>440</v>
      </c>
      <c r="N8" s="124">
        <f>SUM(M8/8)</f>
        <v>55</v>
      </c>
      <c r="P8" s="136" t="s">
        <v>66</v>
      </c>
      <c r="Q8" s="143">
        <v>19.875</v>
      </c>
      <c r="R8" s="161">
        <v>5</v>
      </c>
    </row>
    <row r="9" spans="2:18" x14ac:dyDescent="0.25">
      <c r="B9" s="136" t="s">
        <v>14</v>
      </c>
      <c r="C9" s="18">
        <v>12</v>
      </c>
      <c r="D9" s="35"/>
      <c r="E9" s="115"/>
      <c r="F9" s="1"/>
      <c r="G9" s="17"/>
      <c r="H9" s="17"/>
      <c r="I9" s="1"/>
      <c r="J9" s="11">
        <v>8</v>
      </c>
      <c r="K9" s="16">
        <v>109</v>
      </c>
      <c r="L9" s="43"/>
      <c r="M9" s="124">
        <f t="shared" si="0"/>
        <v>129</v>
      </c>
      <c r="N9" s="124">
        <f>SUM(M9/3)</f>
        <v>43</v>
      </c>
      <c r="P9" s="136" t="s">
        <v>15</v>
      </c>
      <c r="Q9" s="145">
        <v>23.375</v>
      </c>
      <c r="R9" s="161">
        <v>6</v>
      </c>
    </row>
    <row r="10" spans="2:18" x14ac:dyDescent="0.25">
      <c r="B10" s="136" t="s">
        <v>15</v>
      </c>
      <c r="C10" s="18">
        <v>3</v>
      </c>
      <c r="D10" s="35"/>
      <c r="E10" s="115">
        <v>52</v>
      </c>
      <c r="F10" s="1">
        <v>22</v>
      </c>
      <c r="G10" s="17"/>
      <c r="H10" s="1">
        <v>55</v>
      </c>
      <c r="I10" s="1">
        <v>18</v>
      </c>
      <c r="J10" s="11">
        <v>7</v>
      </c>
      <c r="K10" s="16">
        <v>27</v>
      </c>
      <c r="L10" s="43">
        <v>3</v>
      </c>
      <c r="M10" s="124">
        <f t="shared" si="0"/>
        <v>187</v>
      </c>
      <c r="N10" s="124">
        <f>SUM(M10/8)</f>
        <v>23.375</v>
      </c>
      <c r="P10" s="136" t="s">
        <v>62</v>
      </c>
      <c r="Q10" s="145">
        <v>29</v>
      </c>
      <c r="R10" s="161">
        <v>7</v>
      </c>
    </row>
    <row r="11" spans="2:18" x14ac:dyDescent="0.25">
      <c r="B11" s="136" t="s">
        <v>16</v>
      </c>
      <c r="C11" s="18">
        <v>16</v>
      </c>
      <c r="D11" s="36">
        <v>3</v>
      </c>
      <c r="E11" s="116">
        <v>212</v>
      </c>
      <c r="F11" s="1">
        <v>48</v>
      </c>
      <c r="G11" s="17">
        <v>5</v>
      </c>
      <c r="H11" s="17">
        <v>19</v>
      </c>
      <c r="I11" s="1"/>
      <c r="J11" s="11">
        <v>4</v>
      </c>
      <c r="K11" s="1">
        <v>9</v>
      </c>
      <c r="L11" s="43">
        <v>4</v>
      </c>
      <c r="M11" s="124">
        <f t="shared" si="0"/>
        <v>320</v>
      </c>
      <c r="N11" s="124">
        <f>SUM(M11/9)</f>
        <v>35.555555555555557</v>
      </c>
      <c r="P11" s="136" t="s">
        <v>44</v>
      </c>
      <c r="Q11" s="145">
        <v>29.625</v>
      </c>
      <c r="R11" s="161">
        <v>8</v>
      </c>
    </row>
    <row r="12" spans="2:18" x14ac:dyDescent="0.25">
      <c r="B12" s="136" t="s">
        <v>17</v>
      </c>
      <c r="C12" s="18">
        <v>15</v>
      </c>
      <c r="D12" s="35"/>
      <c r="E12" s="77">
        <v>98</v>
      </c>
      <c r="F12" s="1"/>
      <c r="G12" s="16">
        <v>78</v>
      </c>
      <c r="H12" s="16">
        <v>102</v>
      </c>
      <c r="I12" s="1">
        <v>40</v>
      </c>
      <c r="J12" s="11">
        <v>6</v>
      </c>
      <c r="K12" s="16">
        <v>171</v>
      </c>
      <c r="L12" s="43"/>
      <c r="M12" s="124">
        <f t="shared" si="0"/>
        <v>510</v>
      </c>
      <c r="N12" s="124">
        <f>SUM(M12/7)</f>
        <v>72.857142857142861</v>
      </c>
      <c r="P12" s="136" t="s">
        <v>52</v>
      </c>
      <c r="Q12" s="145">
        <v>31.875</v>
      </c>
      <c r="R12" s="161">
        <v>9</v>
      </c>
    </row>
    <row r="13" spans="2:18" x14ac:dyDescent="0.25">
      <c r="B13" s="136" t="s">
        <v>18</v>
      </c>
      <c r="C13" s="18">
        <v>5</v>
      </c>
      <c r="D13" s="34">
        <v>1</v>
      </c>
      <c r="E13" s="114">
        <v>253</v>
      </c>
      <c r="F13" s="16">
        <v>85</v>
      </c>
      <c r="G13" s="17">
        <v>2</v>
      </c>
      <c r="H13" s="16">
        <v>138</v>
      </c>
      <c r="I13" s="1">
        <v>7</v>
      </c>
      <c r="J13" s="12">
        <v>81</v>
      </c>
      <c r="K13" s="1">
        <v>1</v>
      </c>
      <c r="L13" s="45">
        <v>32</v>
      </c>
      <c r="M13" s="124">
        <f t="shared" si="0"/>
        <v>605</v>
      </c>
      <c r="N13" s="124">
        <f>SUM(M13/10)</f>
        <v>60.5</v>
      </c>
      <c r="P13" s="136" t="s">
        <v>76</v>
      </c>
      <c r="Q13" s="145">
        <v>32.444444444444443</v>
      </c>
      <c r="R13" s="161">
        <v>10</v>
      </c>
    </row>
    <row r="14" spans="2:18" x14ac:dyDescent="0.25">
      <c r="B14" s="136" t="s">
        <v>19</v>
      </c>
      <c r="C14" s="12">
        <v>55</v>
      </c>
      <c r="D14" s="35"/>
      <c r="E14" s="77">
        <v>226</v>
      </c>
      <c r="F14" s="1">
        <v>26</v>
      </c>
      <c r="G14" s="17">
        <v>24</v>
      </c>
      <c r="H14" s="16">
        <v>123</v>
      </c>
      <c r="I14" s="1"/>
      <c r="J14" s="16">
        <v>46</v>
      </c>
      <c r="K14" s="16">
        <v>189</v>
      </c>
      <c r="L14" s="37">
        <v>104</v>
      </c>
      <c r="M14" s="124">
        <f t="shared" si="0"/>
        <v>793</v>
      </c>
      <c r="N14" s="124">
        <f>SUM(M14/8)</f>
        <v>99.125</v>
      </c>
      <c r="P14" s="136" t="s">
        <v>37</v>
      </c>
      <c r="Q14" s="145">
        <v>33</v>
      </c>
      <c r="R14" s="161">
        <v>11</v>
      </c>
    </row>
    <row r="15" spans="2:18" x14ac:dyDescent="0.25">
      <c r="B15" s="136" t="s">
        <v>20</v>
      </c>
      <c r="C15" s="12">
        <v>25</v>
      </c>
      <c r="D15" s="35"/>
      <c r="E15" s="115"/>
      <c r="F15" s="1"/>
      <c r="G15" s="17"/>
      <c r="H15" s="17"/>
      <c r="I15" s="1"/>
      <c r="J15" s="13"/>
      <c r="K15" s="13"/>
      <c r="L15" s="35"/>
      <c r="M15" s="124">
        <f t="shared" si="0"/>
        <v>25</v>
      </c>
      <c r="N15" s="124">
        <f>SUM(M15)</f>
        <v>25</v>
      </c>
      <c r="P15" s="136" t="s">
        <v>11</v>
      </c>
      <c r="Q15" s="145">
        <v>33.9</v>
      </c>
      <c r="R15" s="161">
        <v>12</v>
      </c>
    </row>
    <row r="16" spans="2:18" x14ac:dyDescent="0.25">
      <c r="B16" s="136" t="s">
        <v>21</v>
      </c>
      <c r="C16" s="18">
        <v>1</v>
      </c>
      <c r="D16" s="35"/>
      <c r="E16" s="115">
        <v>8</v>
      </c>
      <c r="F16" s="1">
        <v>4</v>
      </c>
      <c r="G16" s="16">
        <v>92</v>
      </c>
      <c r="H16" s="17">
        <v>2</v>
      </c>
      <c r="I16" s="1">
        <v>3</v>
      </c>
      <c r="J16" s="11">
        <v>5</v>
      </c>
      <c r="K16" s="1">
        <v>2</v>
      </c>
      <c r="L16" s="45">
        <v>26</v>
      </c>
      <c r="M16" s="124">
        <f t="shared" si="0"/>
        <v>143</v>
      </c>
      <c r="N16" s="124">
        <f>SUM(M16/9)</f>
        <v>15.888888888888889</v>
      </c>
      <c r="P16" s="136" t="s">
        <v>16</v>
      </c>
      <c r="Q16" s="145">
        <v>35.555555555555557</v>
      </c>
      <c r="R16" s="161">
        <v>13</v>
      </c>
    </row>
    <row r="17" spans="2:18" x14ac:dyDescent="0.25">
      <c r="B17" s="136" t="s">
        <v>22</v>
      </c>
      <c r="C17" s="14">
        <v>23</v>
      </c>
      <c r="D17" s="34">
        <v>5</v>
      </c>
      <c r="E17" s="114">
        <v>251</v>
      </c>
      <c r="F17" s="1">
        <v>10</v>
      </c>
      <c r="G17" s="16">
        <v>110</v>
      </c>
      <c r="H17" s="17">
        <v>71</v>
      </c>
      <c r="I17" s="1"/>
      <c r="J17" s="11">
        <v>9</v>
      </c>
      <c r="K17" s="1">
        <v>5</v>
      </c>
      <c r="L17" s="43">
        <v>9</v>
      </c>
      <c r="M17" s="124">
        <f t="shared" si="0"/>
        <v>493</v>
      </c>
      <c r="N17" s="124">
        <f>SUM(M17/9)</f>
        <v>54.777777777777779</v>
      </c>
      <c r="P17" s="136" t="s">
        <v>70</v>
      </c>
      <c r="Q17" s="145">
        <v>36.666666666666664</v>
      </c>
      <c r="R17" s="161">
        <v>14</v>
      </c>
    </row>
    <row r="18" spans="2:18" x14ac:dyDescent="0.25">
      <c r="B18" s="136" t="s">
        <v>23</v>
      </c>
      <c r="C18" s="18">
        <v>14</v>
      </c>
      <c r="D18" s="35"/>
      <c r="E18" s="115">
        <v>149</v>
      </c>
      <c r="F18" s="1">
        <v>35</v>
      </c>
      <c r="G18" s="16">
        <v>88</v>
      </c>
      <c r="H18" s="17">
        <v>31</v>
      </c>
      <c r="I18" s="1">
        <v>46</v>
      </c>
      <c r="J18" s="17">
        <v>25</v>
      </c>
      <c r="K18" s="16">
        <v>26</v>
      </c>
      <c r="L18" s="37">
        <v>108</v>
      </c>
      <c r="M18" s="124">
        <f t="shared" si="0"/>
        <v>522</v>
      </c>
      <c r="N18" s="124">
        <f>SUM(M18/9)</f>
        <v>58</v>
      </c>
      <c r="P18" s="136" t="s">
        <v>107</v>
      </c>
      <c r="Q18" s="145">
        <v>36.799999999999997</v>
      </c>
      <c r="R18" s="161">
        <v>15</v>
      </c>
    </row>
    <row r="19" spans="2:18" x14ac:dyDescent="0.25">
      <c r="B19" s="136" t="s">
        <v>24</v>
      </c>
      <c r="C19" s="13"/>
      <c r="D19" s="37">
        <v>39</v>
      </c>
      <c r="E19" s="77">
        <v>248</v>
      </c>
      <c r="F19" s="16">
        <v>53</v>
      </c>
      <c r="G19" s="16">
        <v>93</v>
      </c>
      <c r="H19" s="1">
        <v>46</v>
      </c>
      <c r="I19" s="17">
        <v>16</v>
      </c>
      <c r="J19" s="16">
        <v>74</v>
      </c>
      <c r="K19" s="16">
        <v>184</v>
      </c>
      <c r="L19" s="37">
        <v>109</v>
      </c>
      <c r="M19" s="124">
        <f t="shared" si="0"/>
        <v>862</v>
      </c>
      <c r="N19" s="124">
        <f>SUM(M19/9)</f>
        <v>95.777777777777771</v>
      </c>
      <c r="P19" s="136" t="s">
        <v>85</v>
      </c>
      <c r="Q19" s="145">
        <v>37</v>
      </c>
      <c r="R19" s="161">
        <v>16</v>
      </c>
    </row>
    <row r="20" spans="2:18" x14ac:dyDescent="0.25">
      <c r="B20" s="136" t="s">
        <v>25</v>
      </c>
      <c r="C20" s="18">
        <v>18</v>
      </c>
      <c r="D20" s="35"/>
      <c r="E20" s="77">
        <v>228</v>
      </c>
      <c r="F20" s="1"/>
      <c r="G20" s="17">
        <v>39</v>
      </c>
      <c r="H20" s="16">
        <v>132</v>
      </c>
      <c r="I20" s="1"/>
      <c r="J20" s="13"/>
      <c r="K20" s="16">
        <v>30</v>
      </c>
      <c r="L20" s="35"/>
      <c r="M20" s="124">
        <f t="shared" si="0"/>
        <v>447</v>
      </c>
      <c r="N20" s="124">
        <f>SUM(M20/5)</f>
        <v>89.4</v>
      </c>
      <c r="P20" s="136" t="s">
        <v>31</v>
      </c>
      <c r="Q20" s="145">
        <v>37.888888888888886</v>
      </c>
      <c r="R20" s="161">
        <v>17</v>
      </c>
    </row>
    <row r="21" spans="2:18" x14ac:dyDescent="0.25">
      <c r="B21" s="136" t="s">
        <v>26</v>
      </c>
      <c r="C21" s="12">
        <v>39</v>
      </c>
      <c r="D21" s="34">
        <v>12</v>
      </c>
      <c r="E21" s="114">
        <v>216</v>
      </c>
      <c r="F21" s="16">
        <v>93</v>
      </c>
      <c r="G21" s="17">
        <v>38</v>
      </c>
      <c r="H21" s="17">
        <v>44</v>
      </c>
      <c r="I21" s="1"/>
      <c r="J21" s="1">
        <v>22</v>
      </c>
      <c r="K21" s="16">
        <v>31</v>
      </c>
      <c r="L21" s="36">
        <v>21</v>
      </c>
      <c r="M21" s="124">
        <f t="shared" si="0"/>
        <v>516</v>
      </c>
      <c r="N21" s="124">
        <f>SUM(M21/9)</f>
        <v>57.333333333333336</v>
      </c>
      <c r="P21" s="141" t="s">
        <v>554</v>
      </c>
      <c r="Q21" s="145">
        <v>39.25</v>
      </c>
      <c r="R21" s="161">
        <v>18</v>
      </c>
    </row>
    <row r="22" spans="2:18" x14ac:dyDescent="0.25">
      <c r="B22" s="136" t="s">
        <v>27</v>
      </c>
      <c r="C22" s="18">
        <v>8</v>
      </c>
      <c r="D22" s="35"/>
      <c r="E22" s="115">
        <v>2</v>
      </c>
      <c r="F22" s="1">
        <v>11</v>
      </c>
      <c r="G22" s="16">
        <v>55</v>
      </c>
      <c r="H22" s="17">
        <v>5</v>
      </c>
      <c r="I22" s="1">
        <v>5</v>
      </c>
      <c r="J22" s="1">
        <v>40</v>
      </c>
      <c r="K22" s="16">
        <v>55</v>
      </c>
      <c r="L22" s="37">
        <v>30</v>
      </c>
      <c r="M22" s="124">
        <f t="shared" si="0"/>
        <v>211</v>
      </c>
      <c r="N22" s="124">
        <f>SUM(M22/11)</f>
        <v>19.181818181818183</v>
      </c>
      <c r="P22" s="136" t="s">
        <v>83</v>
      </c>
      <c r="Q22" s="145">
        <v>42.5</v>
      </c>
      <c r="R22" s="161">
        <v>19</v>
      </c>
    </row>
    <row r="23" spans="2:18" x14ac:dyDescent="0.25">
      <c r="B23" s="136" t="s">
        <v>28</v>
      </c>
      <c r="C23" s="18">
        <v>27</v>
      </c>
      <c r="D23" s="35"/>
      <c r="E23" s="77">
        <v>250</v>
      </c>
      <c r="F23" s="1">
        <v>24</v>
      </c>
      <c r="G23" s="16">
        <v>65</v>
      </c>
      <c r="H23" s="17">
        <v>25</v>
      </c>
      <c r="I23" s="1"/>
      <c r="J23" s="1">
        <v>135</v>
      </c>
      <c r="K23" s="16">
        <v>188</v>
      </c>
      <c r="L23" s="46">
        <v>6</v>
      </c>
      <c r="M23" s="124">
        <f t="shared" si="0"/>
        <v>720</v>
      </c>
      <c r="N23" s="124">
        <f>SUM(M23/8)</f>
        <v>90</v>
      </c>
      <c r="P23" s="136" t="s">
        <v>14</v>
      </c>
      <c r="Q23" s="145">
        <v>43</v>
      </c>
      <c r="R23" s="161">
        <v>20</v>
      </c>
    </row>
    <row r="24" spans="2:18" x14ac:dyDescent="0.25">
      <c r="B24" s="136" t="s">
        <v>29</v>
      </c>
      <c r="C24" s="13"/>
      <c r="D24" s="35"/>
      <c r="E24" s="115">
        <v>63</v>
      </c>
      <c r="F24" s="16">
        <v>74</v>
      </c>
      <c r="G24" s="16">
        <v>57</v>
      </c>
      <c r="H24" s="16">
        <v>85</v>
      </c>
      <c r="I24" s="1">
        <v>37</v>
      </c>
      <c r="J24" s="12">
        <v>43</v>
      </c>
      <c r="K24" s="16">
        <v>23</v>
      </c>
      <c r="L24" s="45">
        <v>98</v>
      </c>
      <c r="M24" s="124">
        <f t="shared" si="0"/>
        <v>480</v>
      </c>
      <c r="N24" s="124">
        <f>SUM(M24/8)</f>
        <v>60</v>
      </c>
      <c r="P24" s="141" t="s">
        <v>117</v>
      </c>
      <c r="Q24" s="145">
        <v>43</v>
      </c>
      <c r="R24" s="161">
        <v>21</v>
      </c>
    </row>
    <row r="25" spans="2:18" x14ac:dyDescent="0.25">
      <c r="B25" s="136" t="s">
        <v>30</v>
      </c>
      <c r="C25" s="12">
        <v>49</v>
      </c>
      <c r="D25" s="37">
        <v>35</v>
      </c>
      <c r="E25" s="115">
        <v>83</v>
      </c>
      <c r="F25" s="16">
        <v>70</v>
      </c>
      <c r="G25" s="16">
        <v>60</v>
      </c>
      <c r="H25" s="17">
        <v>40</v>
      </c>
      <c r="I25" s="1"/>
      <c r="J25" s="16">
        <v>80</v>
      </c>
      <c r="K25" s="16">
        <v>53</v>
      </c>
      <c r="L25" s="38"/>
      <c r="M25" s="124">
        <f t="shared" si="0"/>
        <v>470</v>
      </c>
      <c r="N25" s="124">
        <f>SUM(M25/8)</f>
        <v>58.75</v>
      </c>
      <c r="P25" s="136" t="s">
        <v>41</v>
      </c>
      <c r="Q25" s="145">
        <v>43.875</v>
      </c>
      <c r="R25" s="161">
        <v>22</v>
      </c>
    </row>
    <row r="26" spans="2:18" x14ac:dyDescent="0.25">
      <c r="B26" s="136" t="s">
        <v>31</v>
      </c>
      <c r="C26" s="18">
        <v>14</v>
      </c>
      <c r="D26" s="35"/>
      <c r="E26" s="115">
        <v>27</v>
      </c>
      <c r="F26" s="16">
        <v>57</v>
      </c>
      <c r="G26" s="16">
        <v>99</v>
      </c>
      <c r="H26" s="17">
        <v>7</v>
      </c>
      <c r="I26" s="1">
        <v>6</v>
      </c>
      <c r="J26" s="14">
        <v>39</v>
      </c>
      <c r="K26" s="16">
        <v>85</v>
      </c>
      <c r="L26" s="46">
        <v>7</v>
      </c>
      <c r="M26" s="124">
        <f t="shared" si="0"/>
        <v>341</v>
      </c>
      <c r="N26" s="124">
        <f>SUM(M26/9)</f>
        <v>37.888888888888886</v>
      </c>
      <c r="P26" s="136" t="s">
        <v>95</v>
      </c>
      <c r="Q26" s="145">
        <v>46.625</v>
      </c>
      <c r="R26" s="161">
        <v>23</v>
      </c>
    </row>
    <row r="27" spans="2:18" x14ac:dyDescent="0.25">
      <c r="B27" s="136" t="s">
        <v>32</v>
      </c>
      <c r="C27" s="18">
        <v>22</v>
      </c>
      <c r="D27" s="34">
        <v>18</v>
      </c>
      <c r="E27" s="77">
        <v>222</v>
      </c>
      <c r="F27" s="16">
        <v>72</v>
      </c>
      <c r="G27" s="16">
        <v>100</v>
      </c>
      <c r="H27" s="1">
        <v>39</v>
      </c>
      <c r="I27" s="1"/>
      <c r="J27" s="1">
        <v>49</v>
      </c>
      <c r="K27" s="16">
        <v>180</v>
      </c>
      <c r="L27" s="35"/>
      <c r="M27" s="124">
        <f t="shared" si="0"/>
        <v>702</v>
      </c>
      <c r="N27" s="124">
        <f>SUM(M27/8)</f>
        <v>87.75</v>
      </c>
      <c r="P27" s="136" t="s">
        <v>40</v>
      </c>
      <c r="Q27" s="145">
        <v>47.75</v>
      </c>
      <c r="R27" s="161">
        <v>24</v>
      </c>
    </row>
    <row r="28" spans="2:18" x14ac:dyDescent="0.25">
      <c r="B28" s="136" t="s">
        <v>33</v>
      </c>
      <c r="C28" s="13"/>
      <c r="D28" s="38">
        <v>17</v>
      </c>
      <c r="E28" s="77">
        <v>211</v>
      </c>
      <c r="F28" s="1">
        <v>25</v>
      </c>
      <c r="G28" s="17">
        <v>4</v>
      </c>
      <c r="H28" s="1">
        <v>52</v>
      </c>
      <c r="I28" s="1"/>
      <c r="J28" s="17">
        <v>37</v>
      </c>
      <c r="K28" s="16">
        <v>110</v>
      </c>
      <c r="L28" s="37">
        <v>53</v>
      </c>
      <c r="M28" s="124">
        <f t="shared" si="0"/>
        <v>509</v>
      </c>
      <c r="N28" s="124">
        <f>SUM(M28/8)</f>
        <v>63.625</v>
      </c>
      <c r="P28" s="136" t="s">
        <v>61</v>
      </c>
      <c r="Q28" s="145">
        <v>49.444444444444443</v>
      </c>
      <c r="R28" s="161">
        <v>25</v>
      </c>
    </row>
    <row r="29" spans="2:18" x14ac:dyDescent="0.25">
      <c r="B29" s="136" t="s">
        <v>284</v>
      </c>
      <c r="C29" s="18">
        <v>24</v>
      </c>
      <c r="D29" s="35"/>
      <c r="E29" s="77">
        <v>135</v>
      </c>
      <c r="F29" s="16">
        <v>69</v>
      </c>
      <c r="G29" s="17">
        <v>18</v>
      </c>
      <c r="H29" s="17">
        <v>27</v>
      </c>
      <c r="I29" s="1">
        <v>42</v>
      </c>
      <c r="J29" s="12">
        <v>127</v>
      </c>
      <c r="K29" s="16">
        <v>44</v>
      </c>
      <c r="L29" s="37">
        <v>62</v>
      </c>
      <c r="M29" s="124">
        <f t="shared" si="0"/>
        <v>548</v>
      </c>
      <c r="N29" s="124">
        <f>SUM(M29/11)</f>
        <v>49.81818181818182</v>
      </c>
      <c r="P29" s="136" t="s">
        <v>81</v>
      </c>
      <c r="Q29" s="145">
        <v>49.714285714285715</v>
      </c>
      <c r="R29" s="161">
        <v>26</v>
      </c>
    </row>
    <row r="30" spans="2:18" x14ac:dyDescent="0.25">
      <c r="B30" s="136" t="s">
        <v>35</v>
      </c>
      <c r="C30" s="13"/>
      <c r="D30" s="35"/>
      <c r="E30" s="115">
        <v>50</v>
      </c>
      <c r="F30" s="16">
        <v>46</v>
      </c>
      <c r="G30" s="17"/>
      <c r="H30" s="16">
        <v>91</v>
      </c>
      <c r="I30" s="1"/>
      <c r="J30" s="16">
        <v>79</v>
      </c>
      <c r="K30" s="16">
        <v>84</v>
      </c>
      <c r="L30" s="45">
        <v>52</v>
      </c>
      <c r="M30" s="124">
        <f t="shared" si="0"/>
        <v>402</v>
      </c>
      <c r="N30" s="124">
        <f>SUM(M30/6)</f>
        <v>67</v>
      </c>
      <c r="P30" s="136" t="s">
        <v>284</v>
      </c>
      <c r="Q30" s="145">
        <v>49.81818181818182</v>
      </c>
      <c r="R30" s="161">
        <v>27</v>
      </c>
    </row>
    <row r="31" spans="2:18" x14ac:dyDescent="0.25">
      <c r="B31" s="136" t="s">
        <v>36</v>
      </c>
      <c r="C31" s="12">
        <v>36</v>
      </c>
      <c r="D31" s="35"/>
      <c r="E31" s="115">
        <v>34</v>
      </c>
      <c r="F31" s="1">
        <v>9</v>
      </c>
      <c r="G31" s="16">
        <v>117</v>
      </c>
      <c r="H31" s="16">
        <v>114</v>
      </c>
      <c r="I31" s="1">
        <v>21</v>
      </c>
      <c r="J31" s="12">
        <v>123</v>
      </c>
      <c r="K31" s="1">
        <v>6</v>
      </c>
      <c r="L31" s="45">
        <v>50</v>
      </c>
      <c r="M31" s="124">
        <f t="shared" si="0"/>
        <v>510</v>
      </c>
      <c r="N31" s="124">
        <f>SUM(M31/9)</f>
        <v>56.666666666666664</v>
      </c>
      <c r="P31" s="141" t="s">
        <v>119</v>
      </c>
      <c r="Q31" s="145">
        <v>52</v>
      </c>
      <c r="R31" s="161">
        <v>28</v>
      </c>
    </row>
    <row r="32" spans="2:18" x14ac:dyDescent="0.25">
      <c r="B32" s="136" t="s">
        <v>37</v>
      </c>
      <c r="C32" s="12">
        <v>37</v>
      </c>
      <c r="D32" s="35"/>
      <c r="E32" s="115">
        <v>24</v>
      </c>
      <c r="F32" s="1"/>
      <c r="G32" s="17">
        <v>43</v>
      </c>
      <c r="H32" s="1">
        <v>51</v>
      </c>
      <c r="I32" s="1"/>
      <c r="J32" s="11">
        <v>21</v>
      </c>
      <c r="K32" s="16">
        <v>22</v>
      </c>
      <c r="L32" s="35"/>
      <c r="M32" s="124">
        <f t="shared" si="0"/>
        <v>198</v>
      </c>
      <c r="N32" s="124">
        <f>SUM(M32/6)</f>
        <v>33</v>
      </c>
      <c r="P32" s="136" t="s">
        <v>96</v>
      </c>
      <c r="Q32" s="145">
        <v>53.5</v>
      </c>
      <c r="R32" s="161">
        <v>29</v>
      </c>
    </row>
    <row r="33" spans="2:18" x14ac:dyDescent="0.25">
      <c r="B33" s="136" t="s">
        <v>38</v>
      </c>
      <c r="C33" s="13"/>
      <c r="D33" s="35"/>
      <c r="E33" s="115">
        <v>96</v>
      </c>
      <c r="F33" s="1"/>
      <c r="G33" s="17"/>
      <c r="H33" s="17"/>
      <c r="I33" s="1"/>
      <c r="J33" s="13"/>
      <c r="K33" s="16">
        <v>67</v>
      </c>
      <c r="L33" s="35"/>
      <c r="M33" s="124">
        <f t="shared" si="0"/>
        <v>163</v>
      </c>
      <c r="N33" s="124">
        <f>SUM(M33/2)</f>
        <v>81.5</v>
      </c>
      <c r="P33" s="136" t="s">
        <v>22</v>
      </c>
      <c r="Q33" s="145">
        <v>54.777777777777779</v>
      </c>
      <c r="R33" s="161">
        <v>30</v>
      </c>
    </row>
    <row r="34" spans="2:18" x14ac:dyDescent="0.25">
      <c r="B34" s="136" t="s">
        <v>39</v>
      </c>
      <c r="C34" s="13"/>
      <c r="D34" s="35"/>
      <c r="E34" s="77">
        <v>232</v>
      </c>
      <c r="F34" s="16">
        <v>69</v>
      </c>
      <c r="G34" s="17">
        <v>40</v>
      </c>
      <c r="H34" s="17">
        <v>16</v>
      </c>
      <c r="I34" s="1"/>
      <c r="J34" s="16">
        <v>118</v>
      </c>
      <c r="K34" s="16">
        <v>65</v>
      </c>
      <c r="L34" s="37">
        <v>61</v>
      </c>
      <c r="M34" s="124">
        <f t="shared" si="0"/>
        <v>601</v>
      </c>
      <c r="N34" s="124">
        <f>SUM(M34/7)</f>
        <v>85.857142857142861</v>
      </c>
      <c r="P34" s="136" t="s">
        <v>13</v>
      </c>
      <c r="Q34" s="145">
        <v>55</v>
      </c>
      <c r="R34" s="161">
        <v>31</v>
      </c>
    </row>
    <row r="35" spans="2:18" x14ac:dyDescent="0.25">
      <c r="B35" s="136" t="s">
        <v>40</v>
      </c>
      <c r="C35" s="12">
        <v>54</v>
      </c>
      <c r="D35" s="35"/>
      <c r="E35" s="115">
        <v>23</v>
      </c>
      <c r="F35" s="1">
        <v>12</v>
      </c>
      <c r="G35" s="16">
        <v>96</v>
      </c>
      <c r="H35" s="17">
        <v>9</v>
      </c>
      <c r="I35" s="1"/>
      <c r="J35" s="16">
        <v>133</v>
      </c>
      <c r="K35" s="16">
        <v>42</v>
      </c>
      <c r="L35" s="36">
        <v>13</v>
      </c>
      <c r="M35" s="124">
        <f t="shared" si="0"/>
        <v>382</v>
      </c>
      <c r="N35" s="124">
        <f>SUM(M35/8)</f>
        <v>47.75</v>
      </c>
      <c r="P35" s="136" t="s">
        <v>71</v>
      </c>
      <c r="Q35" s="145">
        <v>55.833333333333336</v>
      </c>
      <c r="R35" s="161">
        <v>32</v>
      </c>
    </row>
    <row r="36" spans="2:18" x14ac:dyDescent="0.25">
      <c r="B36" s="136" t="s">
        <v>41</v>
      </c>
      <c r="C36" s="14">
        <v>20</v>
      </c>
      <c r="D36" s="35"/>
      <c r="E36" s="115">
        <v>28</v>
      </c>
      <c r="F36" s="16">
        <v>96</v>
      </c>
      <c r="G36" s="16">
        <v>53</v>
      </c>
      <c r="H36" s="17">
        <v>48</v>
      </c>
      <c r="I36" s="1"/>
      <c r="J36" s="14">
        <v>23</v>
      </c>
      <c r="K36" s="1">
        <v>15</v>
      </c>
      <c r="L36" s="45">
        <v>68</v>
      </c>
      <c r="M36" s="124">
        <f t="shared" si="0"/>
        <v>351</v>
      </c>
      <c r="N36" s="124">
        <f>SUM(M36/8)</f>
        <v>43.875</v>
      </c>
      <c r="P36" s="136" t="s">
        <v>77</v>
      </c>
      <c r="Q36" s="145">
        <v>56.25</v>
      </c>
      <c r="R36" s="161">
        <v>33</v>
      </c>
    </row>
    <row r="37" spans="2:18" x14ac:dyDescent="0.25">
      <c r="B37" s="136" t="s">
        <v>42</v>
      </c>
      <c r="C37" s="13"/>
      <c r="D37" s="35"/>
      <c r="E37" s="115"/>
      <c r="F37" s="1"/>
      <c r="G37" s="17"/>
      <c r="H37" s="17"/>
      <c r="I37" s="1"/>
      <c r="J37" s="13"/>
      <c r="K37" s="13"/>
      <c r="L37" s="35"/>
      <c r="M37" s="124">
        <f t="shared" si="0"/>
        <v>0</v>
      </c>
      <c r="N37" s="124">
        <f>SUM(M37)</f>
        <v>0</v>
      </c>
      <c r="P37" s="136" t="s">
        <v>36</v>
      </c>
      <c r="Q37" s="145">
        <v>56.666666666666664</v>
      </c>
      <c r="R37" s="161">
        <v>34</v>
      </c>
    </row>
    <row r="38" spans="2:18" x14ac:dyDescent="0.25">
      <c r="B38" s="136" t="s">
        <v>43</v>
      </c>
      <c r="C38" s="13"/>
      <c r="D38" s="35"/>
      <c r="E38" s="115"/>
      <c r="F38" s="1"/>
      <c r="G38" s="17"/>
      <c r="H38" s="17"/>
      <c r="I38" s="1"/>
      <c r="J38" s="13"/>
      <c r="K38" s="13"/>
      <c r="L38" s="35"/>
      <c r="M38" s="124">
        <f t="shared" si="0"/>
        <v>0</v>
      </c>
      <c r="N38" s="124">
        <f>SUM(M38)</f>
        <v>0</v>
      </c>
      <c r="P38" s="136" t="s">
        <v>124</v>
      </c>
      <c r="Q38" s="145">
        <v>56.75</v>
      </c>
      <c r="R38" s="161">
        <v>35</v>
      </c>
    </row>
    <row r="39" spans="2:18" x14ac:dyDescent="0.25">
      <c r="B39" s="136" t="s">
        <v>45</v>
      </c>
      <c r="C39" s="12">
        <v>58</v>
      </c>
      <c r="D39" s="35"/>
      <c r="E39" s="115"/>
      <c r="F39" s="1"/>
      <c r="G39" s="17"/>
      <c r="H39" s="17"/>
      <c r="I39" s="1"/>
      <c r="J39" s="17">
        <v>18</v>
      </c>
      <c r="K39" s="16">
        <v>132</v>
      </c>
      <c r="L39" s="35"/>
      <c r="M39" s="124">
        <f t="shared" si="0"/>
        <v>208</v>
      </c>
      <c r="N39" s="124">
        <f>SUM(M39/3)</f>
        <v>69.333333333333329</v>
      </c>
      <c r="P39" s="136" t="s">
        <v>26</v>
      </c>
      <c r="Q39" s="145">
        <v>57.333333333333336</v>
      </c>
      <c r="R39" s="161">
        <v>36</v>
      </c>
    </row>
    <row r="40" spans="2:18" x14ac:dyDescent="0.25">
      <c r="B40" s="136" t="s">
        <v>44</v>
      </c>
      <c r="C40" s="18">
        <v>26</v>
      </c>
      <c r="D40" s="35"/>
      <c r="E40" s="115">
        <v>4</v>
      </c>
      <c r="F40" s="16">
        <v>37</v>
      </c>
      <c r="G40" s="17"/>
      <c r="H40" s="17">
        <v>4</v>
      </c>
      <c r="I40" s="1">
        <v>13</v>
      </c>
      <c r="J40" s="12">
        <v>126</v>
      </c>
      <c r="K40" s="1">
        <v>17</v>
      </c>
      <c r="L40" s="43">
        <v>10</v>
      </c>
      <c r="M40" s="124">
        <f t="shared" si="0"/>
        <v>237</v>
      </c>
      <c r="N40" s="124">
        <f>SUM(M40/8)</f>
        <v>29.625</v>
      </c>
      <c r="P40" s="136" t="s">
        <v>47</v>
      </c>
      <c r="Q40" s="145">
        <v>57.666666666666664</v>
      </c>
      <c r="R40" s="161">
        <v>37</v>
      </c>
    </row>
    <row r="41" spans="2:18" x14ac:dyDescent="0.25">
      <c r="B41" s="136" t="s">
        <v>46</v>
      </c>
      <c r="C41" s="13"/>
      <c r="D41" s="35"/>
      <c r="E41" s="115">
        <v>41</v>
      </c>
      <c r="F41" s="1">
        <v>30</v>
      </c>
      <c r="G41" s="17">
        <v>25</v>
      </c>
      <c r="H41" s="16">
        <v>106</v>
      </c>
      <c r="I41" s="1"/>
      <c r="J41" s="16">
        <v>49</v>
      </c>
      <c r="K41" s="16">
        <v>178</v>
      </c>
      <c r="L41" s="35"/>
      <c r="M41" s="124">
        <f t="shared" si="0"/>
        <v>429</v>
      </c>
      <c r="N41" s="124">
        <f>SUM(M41/6)</f>
        <v>71.5</v>
      </c>
      <c r="P41" s="136" t="s">
        <v>23</v>
      </c>
      <c r="Q41" s="145">
        <v>58</v>
      </c>
      <c r="R41" s="161">
        <v>38</v>
      </c>
    </row>
    <row r="42" spans="2:18" x14ac:dyDescent="0.25">
      <c r="B42" s="136" t="s">
        <v>47</v>
      </c>
      <c r="C42" s="13"/>
      <c r="D42" s="35"/>
      <c r="E42" s="115">
        <v>16</v>
      </c>
      <c r="F42" s="16">
        <v>50</v>
      </c>
      <c r="G42" s="17"/>
      <c r="H42" s="17">
        <v>43</v>
      </c>
      <c r="I42" s="1">
        <v>70</v>
      </c>
      <c r="J42" s="16">
        <v>50</v>
      </c>
      <c r="K42" s="16">
        <v>117</v>
      </c>
      <c r="L42" s="35"/>
      <c r="M42" s="124">
        <f t="shared" si="0"/>
        <v>346</v>
      </c>
      <c r="N42" s="124">
        <f>SUM(M42/6)</f>
        <v>57.666666666666664</v>
      </c>
      <c r="P42" s="136" t="s">
        <v>54</v>
      </c>
      <c r="Q42" s="145">
        <v>58</v>
      </c>
      <c r="R42" s="161">
        <v>39</v>
      </c>
    </row>
    <row r="43" spans="2:18" x14ac:dyDescent="0.25">
      <c r="B43" s="136" t="s">
        <v>48</v>
      </c>
      <c r="C43" s="13"/>
      <c r="D43" s="35"/>
      <c r="E43" s="115"/>
      <c r="F43" s="1"/>
      <c r="G43" s="17"/>
      <c r="H43" s="17"/>
      <c r="I43" s="1"/>
      <c r="J43" s="13"/>
      <c r="K43" s="13"/>
      <c r="L43" s="35"/>
      <c r="M43" s="124">
        <f t="shared" si="0"/>
        <v>0</v>
      </c>
      <c r="N43" s="124">
        <f>SUM(M43)</f>
        <v>0</v>
      </c>
      <c r="P43" s="141" t="s">
        <v>116</v>
      </c>
      <c r="Q43" s="145">
        <v>58</v>
      </c>
      <c r="R43" s="161">
        <v>40</v>
      </c>
    </row>
    <row r="44" spans="2:18" x14ac:dyDescent="0.25">
      <c r="B44" s="136" t="s">
        <v>544</v>
      </c>
      <c r="C44" s="12">
        <v>29</v>
      </c>
      <c r="D44" s="35"/>
      <c r="E44" s="77">
        <v>236</v>
      </c>
      <c r="F44" s="16">
        <v>60</v>
      </c>
      <c r="G44" s="17"/>
      <c r="H44" s="16">
        <v>118</v>
      </c>
      <c r="I44" s="1">
        <v>61</v>
      </c>
      <c r="J44" s="16">
        <v>129</v>
      </c>
      <c r="K44" s="16">
        <v>172</v>
      </c>
      <c r="L44" s="35"/>
      <c r="M44" s="124">
        <f t="shared" si="0"/>
        <v>805</v>
      </c>
      <c r="N44" s="124">
        <f>SUM(M44/7)</f>
        <v>115</v>
      </c>
      <c r="P44" s="136" t="s">
        <v>30</v>
      </c>
      <c r="Q44" s="145">
        <v>58.75</v>
      </c>
      <c r="R44" s="161">
        <v>41</v>
      </c>
    </row>
    <row r="45" spans="2:18" x14ac:dyDescent="0.25">
      <c r="B45" s="136" t="s">
        <v>50</v>
      </c>
      <c r="C45" s="13"/>
      <c r="D45" s="35"/>
      <c r="E45" s="115">
        <v>66</v>
      </c>
      <c r="F45" s="1"/>
      <c r="G45" s="17"/>
      <c r="H45" s="17">
        <v>74</v>
      </c>
      <c r="I45" s="1"/>
      <c r="J45" s="16">
        <v>88</v>
      </c>
      <c r="K45" s="16">
        <v>78</v>
      </c>
      <c r="L45" s="35"/>
      <c r="M45" s="124">
        <f t="shared" si="0"/>
        <v>306</v>
      </c>
      <c r="N45" s="124">
        <f>SUM(M45/5)</f>
        <v>61.2</v>
      </c>
      <c r="P45" s="136" t="s">
        <v>29</v>
      </c>
      <c r="Q45" s="145">
        <v>60</v>
      </c>
      <c r="R45" s="161">
        <v>42</v>
      </c>
    </row>
    <row r="46" spans="2:18" x14ac:dyDescent="0.25">
      <c r="B46" s="136" t="s">
        <v>51</v>
      </c>
      <c r="C46" s="16">
        <v>30</v>
      </c>
      <c r="D46" s="35"/>
      <c r="E46" s="77">
        <v>168</v>
      </c>
      <c r="F46" s="16">
        <v>77</v>
      </c>
      <c r="G46" s="17">
        <v>47</v>
      </c>
      <c r="H46" s="16">
        <v>108</v>
      </c>
      <c r="I46" s="1"/>
      <c r="J46" s="16">
        <v>109</v>
      </c>
      <c r="K46" s="16">
        <v>54</v>
      </c>
      <c r="L46" s="37">
        <v>58</v>
      </c>
      <c r="M46" s="124">
        <f t="shared" si="0"/>
        <v>651</v>
      </c>
      <c r="N46" s="124">
        <f>SUM(M46/8)</f>
        <v>81.375</v>
      </c>
      <c r="P46" s="136" t="s">
        <v>551</v>
      </c>
      <c r="Q46" s="145">
        <v>60.333333333333336</v>
      </c>
      <c r="R46" s="161">
        <v>43</v>
      </c>
    </row>
    <row r="47" spans="2:18" x14ac:dyDescent="0.25">
      <c r="B47" s="136" t="s">
        <v>52</v>
      </c>
      <c r="C47" s="18">
        <v>31</v>
      </c>
      <c r="D47" s="35"/>
      <c r="E47" s="115">
        <v>70</v>
      </c>
      <c r="F47" s="1">
        <v>21</v>
      </c>
      <c r="G47" s="17">
        <v>30</v>
      </c>
      <c r="H47" s="17"/>
      <c r="I47" s="1">
        <v>28</v>
      </c>
      <c r="J47" s="17">
        <v>36</v>
      </c>
      <c r="K47" s="16">
        <v>39</v>
      </c>
      <c r="L47" s="35"/>
      <c r="M47" s="124">
        <f t="shared" si="0"/>
        <v>255</v>
      </c>
      <c r="N47" s="124">
        <f>SUM(M47/8)</f>
        <v>31.875</v>
      </c>
      <c r="P47" s="136" t="s">
        <v>18</v>
      </c>
      <c r="Q47" s="145">
        <v>60.5</v>
      </c>
      <c r="R47" s="161">
        <v>44</v>
      </c>
    </row>
    <row r="48" spans="2:18" x14ac:dyDescent="0.25">
      <c r="B48" s="136" t="s">
        <v>53</v>
      </c>
      <c r="C48" s="13"/>
      <c r="D48" s="35"/>
      <c r="E48" s="77">
        <v>213</v>
      </c>
      <c r="F48" s="1"/>
      <c r="G48" s="17"/>
      <c r="H48" s="17"/>
      <c r="I48" s="16">
        <v>82</v>
      </c>
      <c r="J48" s="16">
        <v>56</v>
      </c>
      <c r="K48" s="16">
        <v>137</v>
      </c>
      <c r="L48" s="36">
        <v>16</v>
      </c>
      <c r="M48" s="124">
        <f t="shared" si="0"/>
        <v>504</v>
      </c>
      <c r="N48" s="124">
        <f>SUM(M48/5)</f>
        <v>100.8</v>
      </c>
      <c r="P48" s="136" t="s">
        <v>73</v>
      </c>
      <c r="Q48" s="143">
        <v>60.5</v>
      </c>
      <c r="R48" s="161">
        <v>45</v>
      </c>
    </row>
    <row r="49" spans="2:18" x14ac:dyDescent="0.25">
      <c r="B49" s="136" t="s">
        <v>54</v>
      </c>
      <c r="C49" s="18"/>
      <c r="D49" s="34"/>
      <c r="E49" s="113"/>
      <c r="F49" s="1"/>
      <c r="G49" s="17"/>
      <c r="H49" s="17"/>
      <c r="I49" s="1"/>
      <c r="J49" s="12">
        <v>58</v>
      </c>
      <c r="K49" s="1"/>
      <c r="L49" s="43"/>
      <c r="M49" s="124">
        <f t="shared" si="0"/>
        <v>58</v>
      </c>
      <c r="N49" s="124">
        <f>SUM(M49)</f>
        <v>58</v>
      </c>
      <c r="P49" s="136" t="s">
        <v>50</v>
      </c>
      <c r="Q49" s="145">
        <v>61.2</v>
      </c>
      <c r="R49" s="161">
        <v>46</v>
      </c>
    </row>
    <row r="50" spans="2:18" x14ac:dyDescent="0.25">
      <c r="B50" s="136" t="s">
        <v>55</v>
      </c>
      <c r="C50" s="12">
        <v>33</v>
      </c>
      <c r="D50" s="34"/>
      <c r="E50" s="114">
        <v>210</v>
      </c>
      <c r="F50" s="1"/>
      <c r="G50" s="16">
        <v>111</v>
      </c>
      <c r="H50" s="16">
        <v>134</v>
      </c>
      <c r="I50" s="1"/>
      <c r="J50" s="12">
        <v>59</v>
      </c>
      <c r="K50" s="16">
        <v>32</v>
      </c>
      <c r="L50" s="45">
        <v>43</v>
      </c>
      <c r="M50" s="124">
        <f t="shared" si="0"/>
        <v>622</v>
      </c>
      <c r="N50" s="124">
        <f>SUM(M50/7)</f>
        <v>88.857142857142861</v>
      </c>
      <c r="P50" s="141" t="s">
        <v>118</v>
      </c>
      <c r="Q50" s="145">
        <v>63</v>
      </c>
      <c r="R50" s="161">
        <v>47</v>
      </c>
    </row>
    <row r="51" spans="2:18" x14ac:dyDescent="0.25">
      <c r="B51" s="136" t="s">
        <v>56</v>
      </c>
      <c r="C51" s="18"/>
      <c r="D51" s="34"/>
      <c r="E51" s="113"/>
      <c r="F51" s="1"/>
      <c r="G51" s="17"/>
      <c r="H51" s="17"/>
      <c r="I51" s="1"/>
      <c r="J51" s="11"/>
      <c r="K51" s="1"/>
      <c r="L51" s="43"/>
      <c r="M51" s="124">
        <f t="shared" si="0"/>
        <v>0</v>
      </c>
      <c r="N51" s="124">
        <f>SUM(M51)</f>
        <v>0</v>
      </c>
      <c r="P51" s="136" t="s">
        <v>89</v>
      </c>
      <c r="Q51" s="145">
        <v>63.2</v>
      </c>
      <c r="R51" s="161">
        <v>48</v>
      </c>
    </row>
    <row r="52" spans="2:18" x14ac:dyDescent="0.25">
      <c r="B52" s="136" t="s">
        <v>57</v>
      </c>
      <c r="C52" s="12">
        <v>44</v>
      </c>
      <c r="D52" s="34"/>
      <c r="E52" s="114">
        <v>166</v>
      </c>
      <c r="F52" s="1"/>
      <c r="G52" s="17"/>
      <c r="H52" s="17"/>
      <c r="I52" s="1"/>
      <c r="J52" s="12">
        <v>143</v>
      </c>
      <c r="K52" s="16">
        <v>91</v>
      </c>
      <c r="L52" s="45">
        <v>47</v>
      </c>
      <c r="M52" s="124">
        <f t="shared" si="0"/>
        <v>491</v>
      </c>
      <c r="N52" s="124">
        <f>SUM(M52/5)</f>
        <v>98.2</v>
      </c>
      <c r="P52" s="136" t="s">
        <v>93</v>
      </c>
      <c r="Q52" s="145">
        <v>63.454545454545453</v>
      </c>
      <c r="R52" s="161">
        <v>49</v>
      </c>
    </row>
    <row r="53" spans="2:18" x14ac:dyDescent="0.25">
      <c r="B53" s="136" t="s">
        <v>58</v>
      </c>
      <c r="C53" s="18"/>
      <c r="D53" s="34"/>
      <c r="E53" s="113"/>
      <c r="F53" s="1"/>
      <c r="G53" s="17"/>
      <c r="H53" s="17"/>
      <c r="I53" s="1"/>
      <c r="J53" s="11"/>
      <c r="K53" s="1"/>
      <c r="L53" s="43"/>
      <c r="M53" s="124">
        <f t="shared" si="0"/>
        <v>0</v>
      </c>
      <c r="N53" s="124">
        <f>SUM(M53)</f>
        <v>0</v>
      </c>
      <c r="P53" s="136" t="s">
        <v>33</v>
      </c>
      <c r="Q53" s="145">
        <v>63.625</v>
      </c>
      <c r="R53" s="161">
        <v>50</v>
      </c>
    </row>
    <row r="54" spans="2:18" x14ac:dyDescent="0.25">
      <c r="B54" s="136" t="s">
        <v>59</v>
      </c>
      <c r="C54" s="18"/>
      <c r="D54" s="34"/>
      <c r="E54" s="114">
        <v>109</v>
      </c>
      <c r="F54" s="1"/>
      <c r="G54" s="17"/>
      <c r="H54" s="17"/>
      <c r="I54" s="1"/>
      <c r="J54" s="12">
        <v>121</v>
      </c>
      <c r="K54" s="1"/>
      <c r="L54" s="43"/>
      <c r="M54" s="124">
        <f t="shared" si="0"/>
        <v>230</v>
      </c>
      <c r="N54" s="124">
        <f>SUM(M54/2)</f>
        <v>115</v>
      </c>
      <c r="P54" s="136" t="s">
        <v>94</v>
      </c>
      <c r="Q54" s="145">
        <v>63.625</v>
      </c>
      <c r="R54" s="161">
        <v>51</v>
      </c>
    </row>
    <row r="55" spans="2:18" x14ac:dyDescent="0.25">
      <c r="B55" s="136" t="s">
        <v>60</v>
      </c>
      <c r="C55" s="18"/>
      <c r="D55" s="34"/>
      <c r="E55" s="113">
        <v>64</v>
      </c>
      <c r="F55" s="16">
        <v>65</v>
      </c>
      <c r="G55" s="16">
        <v>116</v>
      </c>
      <c r="H55" s="16">
        <v>139</v>
      </c>
      <c r="I55" s="1"/>
      <c r="J55" s="11"/>
      <c r="K55" s="16">
        <v>43</v>
      </c>
      <c r="L55" s="45">
        <v>25</v>
      </c>
      <c r="M55" s="124">
        <f t="shared" si="0"/>
        <v>452</v>
      </c>
      <c r="N55" s="124">
        <f>SUM(M55/6)</f>
        <v>75.333333333333329</v>
      </c>
      <c r="P55" s="136" t="s">
        <v>80</v>
      </c>
      <c r="Q55" s="145">
        <v>64.571428571428569</v>
      </c>
      <c r="R55" s="161">
        <v>52</v>
      </c>
    </row>
    <row r="56" spans="2:18" x14ac:dyDescent="0.25">
      <c r="B56" s="136" t="s">
        <v>61</v>
      </c>
      <c r="C56" s="18"/>
      <c r="D56" s="34">
        <v>16</v>
      </c>
      <c r="E56" s="114">
        <v>137</v>
      </c>
      <c r="F56" s="1">
        <v>19</v>
      </c>
      <c r="G56" s="16">
        <v>102</v>
      </c>
      <c r="H56" s="17">
        <v>41</v>
      </c>
      <c r="I56" s="1">
        <v>32</v>
      </c>
      <c r="J56" s="11">
        <v>31</v>
      </c>
      <c r="K56" s="16">
        <v>28</v>
      </c>
      <c r="L56" s="45">
        <v>39</v>
      </c>
      <c r="M56" s="124">
        <f t="shared" si="0"/>
        <v>445</v>
      </c>
      <c r="N56" s="124">
        <f>SUM(M56/9)</f>
        <v>49.444444444444443</v>
      </c>
      <c r="P56" s="136" t="s">
        <v>97</v>
      </c>
      <c r="Q56" s="145">
        <v>65.25</v>
      </c>
      <c r="R56" s="161">
        <v>53</v>
      </c>
    </row>
    <row r="57" spans="2:18" x14ac:dyDescent="0.25">
      <c r="B57" s="136" t="s">
        <v>62</v>
      </c>
      <c r="C57" s="18">
        <v>17</v>
      </c>
      <c r="D57" s="34"/>
      <c r="E57" s="114"/>
      <c r="F57" s="1"/>
      <c r="G57" s="17"/>
      <c r="H57" s="17"/>
      <c r="I57" s="1"/>
      <c r="J57" s="11">
        <v>35</v>
      </c>
      <c r="K57" s="16">
        <v>64</v>
      </c>
      <c r="L57" s="43"/>
      <c r="M57" s="124">
        <f t="shared" si="0"/>
        <v>116</v>
      </c>
      <c r="N57" s="124">
        <f>SUM(M57/4)</f>
        <v>29</v>
      </c>
      <c r="P57" s="136" t="s">
        <v>35</v>
      </c>
      <c r="Q57" s="145">
        <v>67</v>
      </c>
      <c r="R57" s="161">
        <v>54</v>
      </c>
    </row>
    <row r="58" spans="2:18" x14ac:dyDescent="0.25">
      <c r="B58" s="136" t="s">
        <v>63</v>
      </c>
      <c r="C58" s="18"/>
      <c r="D58" s="34"/>
      <c r="E58" s="113"/>
      <c r="F58" s="1"/>
      <c r="G58" s="17"/>
      <c r="H58" s="17"/>
      <c r="I58" s="1"/>
      <c r="J58" s="12">
        <v>112</v>
      </c>
      <c r="K58" s="1"/>
      <c r="L58" s="43"/>
      <c r="M58" s="124">
        <f t="shared" si="0"/>
        <v>112</v>
      </c>
      <c r="N58" s="124">
        <f>SUM(M58)</f>
        <v>112</v>
      </c>
      <c r="P58" s="136" t="s">
        <v>45</v>
      </c>
      <c r="Q58" s="145">
        <v>69.333333333333329</v>
      </c>
      <c r="R58" s="161">
        <v>55</v>
      </c>
    </row>
    <row r="59" spans="2:18" x14ac:dyDescent="0.25">
      <c r="B59" s="136" t="s">
        <v>64</v>
      </c>
      <c r="C59" s="18"/>
      <c r="D59" s="34"/>
      <c r="E59" s="114">
        <v>178</v>
      </c>
      <c r="F59" s="1"/>
      <c r="G59" s="17">
        <v>13</v>
      </c>
      <c r="H59" s="17">
        <v>28</v>
      </c>
      <c r="I59" s="1">
        <v>48</v>
      </c>
      <c r="J59" s="11"/>
      <c r="K59" s="16">
        <v>165</v>
      </c>
      <c r="L59" s="43"/>
      <c r="M59" s="124">
        <f t="shared" si="0"/>
        <v>432</v>
      </c>
      <c r="N59" s="124">
        <f>SUM(M59/5)</f>
        <v>86.4</v>
      </c>
      <c r="P59" s="136" t="s">
        <v>46</v>
      </c>
      <c r="Q59" s="145">
        <v>71.5</v>
      </c>
      <c r="R59" s="161">
        <v>56</v>
      </c>
    </row>
    <row r="60" spans="2:18" x14ac:dyDescent="0.25">
      <c r="B60" s="136" t="s">
        <v>65</v>
      </c>
      <c r="C60" s="18"/>
      <c r="D60" s="34"/>
      <c r="E60" s="114">
        <v>142</v>
      </c>
      <c r="F60" s="1"/>
      <c r="G60" s="17"/>
      <c r="H60" s="17"/>
      <c r="I60" s="1"/>
      <c r="J60" s="11"/>
      <c r="K60" s="16">
        <v>138</v>
      </c>
      <c r="L60" s="43">
        <v>2</v>
      </c>
      <c r="M60" s="124">
        <f t="shared" si="0"/>
        <v>282</v>
      </c>
      <c r="N60" s="124">
        <f>SUM(M60/3)</f>
        <v>94</v>
      </c>
      <c r="P60" s="136" t="s">
        <v>78</v>
      </c>
      <c r="Q60" s="145">
        <v>72.333333333333329</v>
      </c>
      <c r="R60" s="161">
        <v>57</v>
      </c>
    </row>
    <row r="61" spans="2:18" x14ac:dyDescent="0.25">
      <c r="B61" s="136" t="s">
        <v>66</v>
      </c>
      <c r="C61" s="12">
        <v>47</v>
      </c>
      <c r="D61" s="34"/>
      <c r="E61" s="113">
        <v>5</v>
      </c>
      <c r="F61" s="1">
        <v>3</v>
      </c>
      <c r="G61" s="17"/>
      <c r="H61" s="17">
        <v>17</v>
      </c>
      <c r="I61" s="1">
        <v>4</v>
      </c>
      <c r="J61" s="11">
        <v>15</v>
      </c>
      <c r="K61" s="16">
        <v>60</v>
      </c>
      <c r="L61" s="43">
        <v>8</v>
      </c>
      <c r="M61" s="124">
        <f t="shared" si="0"/>
        <v>159</v>
      </c>
      <c r="N61" s="124">
        <f>SUM(M61/8)</f>
        <v>19.875</v>
      </c>
      <c r="P61" s="136" t="s">
        <v>17</v>
      </c>
      <c r="Q61" s="145">
        <v>72.857142857142861</v>
      </c>
      <c r="R61" s="161">
        <v>58</v>
      </c>
    </row>
    <row r="62" spans="2:18" x14ac:dyDescent="0.25">
      <c r="B62" s="136" t="s">
        <v>67</v>
      </c>
      <c r="C62" s="18"/>
      <c r="D62" s="34"/>
      <c r="E62" s="114">
        <v>149</v>
      </c>
      <c r="F62" s="1"/>
      <c r="G62" s="17">
        <v>42</v>
      </c>
      <c r="H62" s="16">
        <v>97</v>
      </c>
      <c r="I62" s="1"/>
      <c r="J62" s="11">
        <v>34</v>
      </c>
      <c r="K62" s="16">
        <v>133</v>
      </c>
      <c r="L62" s="43"/>
      <c r="M62" s="124">
        <f t="shared" si="0"/>
        <v>455</v>
      </c>
      <c r="N62" s="124">
        <f>SUM(M62/5)</f>
        <v>91</v>
      </c>
      <c r="P62" s="136" t="s">
        <v>126</v>
      </c>
      <c r="Q62" s="145">
        <v>73.333333333333329</v>
      </c>
      <c r="R62" s="161">
        <v>59</v>
      </c>
    </row>
    <row r="63" spans="2:18" x14ac:dyDescent="0.25">
      <c r="B63" s="136" t="s">
        <v>68</v>
      </c>
      <c r="C63" s="18"/>
      <c r="D63" s="34"/>
      <c r="E63" s="113"/>
      <c r="F63" s="1"/>
      <c r="G63" s="17"/>
      <c r="H63" s="17"/>
      <c r="I63" s="1"/>
      <c r="J63" s="12">
        <v>134</v>
      </c>
      <c r="K63" s="1"/>
      <c r="L63" s="43"/>
      <c r="M63" s="124">
        <f t="shared" si="0"/>
        <v>134</v>
      </c>
      <c r="N63" s="124">
        <f>SUM(M63)</f>
        <v>134</v>
      </c>
      <c r="P63" s="136" t="s">
        <v>75</v>
      </c>
      <c r="Q63" s="145">
        <v>73.400000000000006</v>
      </c>
      <c r="R63" s="161">
        <v>60</v>
      </c>
    </row>
    <row r="64" spans="2:18" x14ac:dyDescent="0.25">
      <c r="B64" s="136" t="s">
        <v>69</v>
      </c>
      <c r="C64" s="18"/>
      <c r="D64" s="34"/>
      <c r="E64" s="114">
        <v>237</v>
      </c>
      <c r="F64" s="1"/>
      <c r="G64" s="17">
        <v>27</v>
      </c>
      <c r="H64" s="16">
        <v>105</v>
      </c>
      <c r="I64" s="1"/>
      <c r="J64" s="11"/>
      <c r="K64" s="16">
        <v>34</v>
      </c>
      <c r="L64" s="45">
        <v>51</v>
      </c>
      <c r="M64" s="124">
        <f t="shared" si="0"/>
        <v>454</v>
      </c>
      <c r="N64" s="124">
        <f>SUM(M64/5)</f>
        <v>90.8</v>
      </c>
      <c r="P64" s="136" t="s">
        <v>91</v>
      </c>
      <c r="Q64" s="145">
        <v>73.5</v>
      </c>
      <c r="R64" s="161">
        <v>61</v>
      </c>
    </row>
    <row r="65" spans="2:18" x14ac:dyDescent="0.25">
      <c r="B65" s="136" t="s">
        <v>70</v>
      </c>
      <c r="C65" s="18">
        <v>9</v>
      </c>
      <c r="D65" s="34"/>
      <c r="E65" s="113"/>
      <c r="F65" s="1"/>
      <c r="G65" s="17"/>
      <c r="H65" s="17"/>
      <c r="I65" s="1"/>
      <c r="J65" s="11">
        <v>38</v>
      </c>
      <c r="K65" s="16">
        <v>63</v>
      </c>
      <c r="L65" s="43"/>
      <c r="M65" s="124">
        <f t="shared" si="0"/>
        <v>110</v>
      </c>
      <c r="N65" s="124">
        <f>SUM(M65/3)</f>
        <v>36.666666666666664</v>
      </c>
      <c r="P65" s="136" t="s">
        <v>74</v>
      </c>
      <c r="Q65" s="143">
        <v>74.400000000000006</v>
      </c>
      <c r="R65" s="161">
        <v>62</v>
      </c>
    </row>
    <row r="66" spans="2:18" x14ac:dyDescent="0.25">
      <c r="B66" s="136" t="s">
        <v>71</v>
      </c>
      <c r="C66" s="18"/>
      <c r="D66" s="34"/>
      <c r="E66" s="114">
        <v>164</v>
      </c>
      <c r="F66" s="16">
        <v>57</v>
      </c>
      <c r="G66" s="17">
        <v>15</v>
      </c>
      <c r="H66" s="17">
        <v>26</v>
      </c>
      <c r="I66" s="1"/>
      <c r="J66" s="11">
        <v>37</v>
      </c>
      <c r="K66" s="16">
        <v>36</v>
      </c>
      <c r="L66" s="43"/>
      <c r="M66" s="124">
        <f t="shared" si="0"/>
        <v>335</v>
      </c>
      <c r="N66" s="124">
        <f>SUM(M66/6)</f>
        <v>55.833333333333336</v>
      </c>
      <c r="P66" s="141" t="s">
        <v>114</v>
      </c>
      <c r="Q66" s="145">
        <v>74.75</v>
      </c>
      <c r="R66" s="161">
        <v>63</v>
      </c>
    </row>
    <row r="67" spans="2:18" x14ac:dyDescent="0.25">
      <c r="B67" s="136" t="s">
        <v>72</v>
      </c>
      <c r="C67" s="18"/>
      <c r="D67" s="34"/>
      <c r="E67" s="114">
        <v>171</v>
      </c>
      <c r="F67" s="16">
        <v>76</v>
      </c>
      <c r="G67" s="17"/>
      <c r="H67" s="17"/>
      <c r="I67" s="16">
        <v>103</v>
      </c>
      <c r="J67" s="12">
        <v>72</v>
      </c>
      <c r="K67" s="16">
        <v>118</v>
      </c>
      <c r="L67" s="43"/>
      <c r="M67" s="124">
        <f t="shared" si="0"/>
        <v>540</v>
      </c>
      <c r="N67" s="124">
        <f>SUM(M67/5)</f>
        <v>108</v>
      </c>
      <c r="P67" s="136" t="s">
        <v>60</v>
      </c>
      <c r="Q67" s="145">
        <v>75.333333333333329</v>
      </c>
      <c r="R67" s="161">
        <v>64</v>
      </c>
    </row>
    <row r="68" spans="2:18" x14ac:dyDescent="0.25">
      <c r="B68" s="136" t="s">
        <v>73</v>
      </c>
      <c r="C68" s="18"/>
      <c r="D68" s="34"/>
      <c r="E68" s="113"/>
      <c r="F68" s="1"/>
      <c r="G68" s="17"/>
      <c r="H68" s="17"/>
      <c r="I68" s="1"/>
      <c r="J68" s="12">
        <v>121</v>
      </c>
      <c r="K68" s="1"/>
      <c r="L68" s="43"/>
      <c r="M68" s="124">
        <f t="shared" si="0"/>
        <v>121</v>
      </c>
      <c r="N68" s="124">
        <f>SUM(M68/2)</f>
        <v>60.5</v>
      </c>
      <c r="P68" s="136" t="s">
        <v>79</v>
      </c>
      <c r="Q68" s="145">
        <v>76.857142857142861</v>
      </c>
      <c r="R68" s="161">
        <v>65</v>
      </c>
    </row>
    <row r="69" spans="2:18" x14ac:dyDescent="0.25">
      <c r="B69" s="136" t="s">
        <v>74</v>
      </c>
      <c r="C69" s="18"/>
      <c r="D69" s="34"/>
      <c r="E69" s="113">
        <v>49</v>
      </c>
      <c r="F69" s="1"/>
      <c r="G69" s="17"/>
      <c r="H69" s="1">
        <v>56</v>
      </c>
      <c r="I69" s="16">
        <v>59</v>
      </c>
      <c r="J69" s="12">
        <v>128</v>
      </c>
      <c r="K69" s="16">
        <v>80</v>
      </c>
      <c r="L69" s="43"/>
      <c r="M69" s="128">
        <f t="shared" ref="M69:M108" si="1">SUM(C69:L69)</f>
        <v>372</v>
      </c>
      <c r="N69" s="128">
        <f>SUM(M69/5)</f>
        <v>74.400000000000006</v>
      </c>
      <c r="P69" s="136" t="s">
        <v>98</v>
      </c>
      <c r="Q69" s="145">
        <v>79.666666666666671</v>
      </c>
      <c r="R69" s="161">
        <v>66</v>
      </c>
    </row>
    <row r="70" spans="2:18" x14ac:dyDescent="0.25">
      <c r="B70" s="136" t="s">
        <v>76</v>
      </c>
      <c r="C70" s="18">
        <v>45</v>
      </c>
      <c r="D70" s="34"/>
      <c r="E70" s="115">
        <v>20</v>
      </c>
      <c r="F70" s="1">
        <v>5</v>
      </c>
      <c r="G70" s="17">
        <v>33</v>
      </c>
      <c r="H70" s="17">
        <v>12</v>
      </c>
      <c r="I70" s="1">
        <v>1</v>
      </c>
      <c r="J70" s="11">
        <v>13</v>
      </c>
      <c r="K70" s="16">
        <v>107</v>
      </c>
      <c r="L70" s="45">
        <v>56</v>
      </c>
      <c r="M70" s="124">
        <f t="shared" si="1"/>
        <v>292</v>
      </c>
      <c r="N70" s="124">
        <f>SUM(M70/9)</f>
        <v>32.444444444444443</v>
      </c>
      <c r="P70" s="136" t="s">
        <v>51</v>
      </c>
      <c r="Q70" s="145">
        <v>81.375</v>
      </c>
      <c r="R70" s="161">
        <v>67</v>
      </c>
    </row>
    <row r="71" spans="2:18" x14ac:dyDescent="0.25">
      <c r="B71" s="136" t="s">
        <v>75</v>
      </c>
      <c r="C71" s="12">
        <v>48</v>
      </c>
      <c r="D71" s="34">
        <v>10</v>
      </c>
      <c r="E71" s="114">
        <v>249</v>
      </c>
      <c r="F71" s="16">
        <v>94</v>
      </c>
      <c r="G71" s="17">
        <v>20</v>
      </c>
      <c r="H71" s="17">
        <v>8</v>
      </c>
      <c r="I71" s="16">
        <v>126</v>
      </c>
      <c r="J71" s="11">
        <v>27</v>
      </c>
      <c r="K71" s="16">
        <v>37</v>
      </c>
      <c r="L71" s="45">
        <v>115</v>
      </c>
      <c r="M71" s="124">
        <f t="shared" si="1"/>
        <v>734</v>
      </c>
      <c r="N71" s="124">
        <f>SUM(M71/10)</f>
        <v>73.400000000000006</v>
      </c>
      <c r="P71" s="136" t="s">
        <v>38</v>
      </c>
      <c r="Q71" s="143">
        <v>81.5</v>
      </c>
      <c r="R71" s="161">
        <v>68</v>
      </c>
    </row>
    <row r="72" spans="2:18" x14ac:dyDescent="0.25">
      <c r="B72" s="136" t="s">
        <v>77</v>
      </c>
      <c r="C72" s="18"/>
      <c r="D72" s="34">
        <v>11</v>
      </c>
      <c r="E72" s="113"/>
      <c r="F72" s="1"/>
      <c r="G72" s="17"/>
      <c r="H72" s="17"/>
      <c r="I72" s="1"/>
      <c r="J72" s="12">
        <v>124</v>
      </c>
      <c r="K72" s="1"/>
      <c r="L72" s="45">
        <v>90</v>
      </c>
      <c r="M72" s="124">
        <f t="shared" si="1"/>
        <v>225</v>
      </c>
      <c r="N72" s="124">
        <f>SUM(M72/4)</f>
        <v>56.25</v>
      </c>
      <c r="P72" s="136" t="s">
        <v>84</v>
      </c>
      <c r="Q72" s="145">
        <v>83</v>
      </c>
      <c r="R72" s="161">
        <v>69</v>
      </c>
    </row>
    <row r="73" spans="2:18" x14ac:dyDescent="0.25">
      <c r="B73" s="136" t="s">
        <v>78</v>
      </c>
      <c r="C73" s="18"/>
      <c r="D73" s="34"/>
      <c r="E73" s="113">
        <v>43</v>
      </c>
      <c r="F73" s="16">
        <v>40</v>
      </c>
      <c r="G73" s="17"/>
      <c r="H73" s="16">
        <v>81</v>
      </c>
      <c r="I73" s="16">
        <v>92</v>
      </c>
      <c r="J73" s="12">
        <v>76</v>
      </c>
      <c r="K73" s="16">
        <v>102</v>
      </c>
      <c r="L73" s="43"/>
      <c r="M73" s="124">
        <f t="shared" si="1"/>
        <v>434</v>
      </c>
      <c r="N73" s="124">
        <f>SUM(M73/6)</f>
        <v>72.333333333333329</v>
      </c>
      <c r="P73" s="136" t="s">
        <v>92</v>
      </c>
      <c r="Q73" s="145">
        <v>83.4</v>
      </c>
      <c r="R73" s="161">
        <v>70</v>
      </c>
    </row>
    <row r="74" spans="2:18" x14ac:dyDescent="0.25">
      <c r="B74" s="136" t="s">
        <v>79</v>
      </c>
      <c r="C74" s="18"/>
      <c r="D74" s="34"/>
      <c r="E74" s="114">
        <v>244</v>
      </c>
      <c r="F74" s="1">
        <v>14</v>
      </c>
      <c r="G74" s="17">
        <v>48</v>
      </c>
      <c r="H74" s="16">
        <v>99</v>
      </c>
      <c r="I74" s="16">
        <v>72</v>
      </c>
      <c r="J74" s="11">
        <v>26</v>
      </c>
      <c r="K74" s="16">
        <v>35</v>
      </c>
      <c r="L74" s="43"/>
      <c r="M74" s="124">
        <f t="shared" si="1"/>
        <v>538</v>
      </c>
      <c r="N74" s="124">
        <f>SUM(M74/7)</f>
        <v>76.857142857142861</v>
      </c>
      <c r="P74" s="136" t="s">
        <v>39</v>
      </c>
      <c r="Q74" s="145">
        <v>85.857142857142861</v>
      </c>
      <c r="R74" s="161">
        <v>71</v>
      </c>
    </row>
    <row r="75" spans="2:18" x14ac:dyDescent="0.25">
      <c r="B75" s="136" t="s">
        <v>80</v>
      </c>
      <c r="C75" s="12">
        <v>41</v>
      </c>
      <c r="D75" s="34"/>
      <c r="E75" s="114">
        <v>183</v>
      </c>
      <c r="F75" s="16">
        <v>35</v>
      </c>
      <c r="G75" s="17"/>
      <c r="H75" s="17">
        <v>38</v>
      </c>
      <c r="I75" s="1">
        <v>23</v>
      </c>
      <c r="J75" s="12">
        <v>71</v>
      </c>
      <c r="K75" s="16">
        <v>61</v>
      </c>
      <c r="L75" s="43"/>
      <c r="M75" s="124">
        <f t="shared" si="1"/>
        <v>452</v>
      </c>
      <c r="N75" s="124">
        <f>SUM(M75/7)</f>
        <v>64.571428571428569</v>
      </c>
      <c r="P75" s="136" t="s">
        <v>64</v>
      </c>
      <c r="Q75" s="145">
        <v>86.4</v>
      </c>
      <c r="R75" s="161">
        <v>72</v>
      </c>
    </row>
    <row r="76" spans="2:18" x14ac:dyDescent="0.25">
      <c r="B76" s="136" t="s">
        <v>81</v>
      </c>
      <c r="C76" s="18"/>
      <c r="D76" s="34"/>
      <c r="E76" s="113">
        <v>26</v>
      </c>
      <c r="F76" s="16">
        <v>68</v>
      </c>
      <c r="G76" s="17"/>
      <c r="H76" s="17">
        <v>45</v>
      </c>
      <c r="I76" s="1">
        <v>30</v>
      </c>
      <c r="J76" s="12">
        <v>44</v>
      </c>
      <c r="K76" s="16">
        <v>121</v>
      </c>
      <c r="L76" s="43">
        <v>14</v>
      </c>
      <c r="M76" s="124">
        <f t="shared" si="1"/>
        <v>348</v>
      </c>
      <c r="N76" s="124">
        <f>SUM(M76/7)</f>
        <v>49.714285714285715</v>
      </c>
      <c r="P76" s="136" t="s">
        <v>87</v>
      </c>
      <c r="Q76" s="145">
        <v>87.125</v>
      </c>
      <c r="R76" s="161">
        <v>73</v>
      </c>
    </row>
    <row r="77" spans="2:18" x14ac:dyDescent="0.25">
      <c r="B77" s="136" t="s">
        <v>82</v>
      </c>
      <c r="C77" s="18"/>
      <c r="D77" s="34"/>
      <c r="E77" s="114">
        <v>243</v>
      </c>
      <c r="F77" s="1"/>
      <c r="G77" s="17"/>
      <c r="H77" s="16">
        <v>127</v>
      </c>
      <c r="I77" s="16">
        <v>131</v>
      </c>
      <c r="J77" s="12">
        <v>77</v>
      </c>
      <c r="K77" s="16">
        <v>191</v>
      </c>
      <c r="L77" s="45">
        <v>114</v>
      </c>
      <c r="M77" s="124">
        <f t="shared" si="1"/>
        <v>883</v>
      </c>
      <c r="N77" s="124">
        <f>SUM(M77/6)</f>
        <v>147.16666666666666</v>
      </c>
      <c r="P77" s="136" t="s">
        <v>32</v>
      </c>
      <c r="Q77" s="145">
        <v>87.75</v>
      </c>
      <c r="R77" s="161">
        <v>74</v>
      </c>
    </row>
    <row r="78" spans="2:18" x14ac:dyDescent="0.25">
      <c r="B78" s="136" t="s">
        <v>83</v>
      </c>
      <c r="C78" s="18">
        <v>21</v>
      </c>
      <c r="D78" s="19">
        <v>4</v>
      </c>
      <c r="E78" s="114">
        <v>234</v>
      </c>
      <c r="F78" s="1">
        <v>2</v>
      </c>
      <c r="G78" s="16">
        <v>90</v>
      </c>
      <c r="H78" s="17">
        <v>21</v>
      </c>
      <c r="I78" s="1">
        <v>12</v>
      </c>
      <c r="J78" s="1">
        <v>17</v>
      </c>
      <c r="K78" s="1">
        <v>4</v>
      </c>
      <c r="L78" s="43">
        <v>20</v>
      </c>
      <c r="M78" s="124">
        <f t="shared" si="1"/>
        <v>425</v>
      </c>
      <c r="N78" s="124">
        <f>SUM(M78/10)</f>
        <v>42.5</v>
      </c>
      <c r="P78" s="136" t="s">
        <v>9</v>
      </c>
      <c r="Q78" s="145">
        <v>88.777777777777771</v>
      </c>
      <c r="R78" s="161">
        <v>75</v>
      </c>
    </row>
    <row r="79" spans="2:18" x14ac:dyDescent="0.25">
      <c r="B79" s="136" t="s">
        <v>84</v>
      </c>
      <c r="C79" s="18"/>
      <c r="D79" s="19">
        <v>27</v>
      </c>
      <c r="E79" s="114">
        <v>182</v>
      </c>
      <c r="F79" s="16">
        <v>81</v>
      </c>
      <c r="G79" s="17"/>
      <c r="H79" s="17">
        <v>29</v>
      </c>
      <c r="I79" s="16">
        <v>88</v>
      </c>
      <c r="J79" s="12">
        <v>131</v>
      </c>
      <c r="K79" s="16">
        <v>52</v>
      </c>
      <c r="L79" s="45">
        <v>74</v>
      </c>
      <c r="M79" s="124">
        <f t="shared" si="1"/>
        <v>664</v>
      </c>
      <c r="N79" s="124">
        <f>SUM(M79/8)</f>
        <v>83</v>
      </c>
      <c r="P79" s="136" t="s">
        <v>55</v>
      </c>
      <c r="Q79" s="145">
        <v>88.857142857142861</v>
      </c>
      <c r="R79" s="161">
        <v>76</v>
      </c>
    </row>
    <row r="80" spans="2:18" x14ac:dyDescent="0.25">
      <c r="B80" s="136" t="s">
        <v>85</v>
      </c>
      <c r="C80" s="18">
        <v>13</v>
      </c>
      <c r="D80" s="19"/>
      <c r="E80" s="113">
        <v>10</v>
      </c>
      <c r="F80" s="1">
        <v>8</v>
      </c>
      <c r="G80" s="16">
        <v>101</v>
      </c>
      <c r="H80" s="17">
        <v>37</v>
      </c>
      <c r="I80" s="1">
        <v>9</v>
      </c>
      <c r="J80" s="18">
        <v>42</v>
      </c>
      <c r="K80" s="1">
        <v>12</v>
      </c>
      <c r="L80" s="45">
        <v>27</v>
      </c>
      <c r="M80" s="124">
        <f t="shared" si="1"/>
        <v>259</v>
      </c>
      <c r="N80" s="124">
        <f>SUM(M80/7)</f>
        <v>37</v>
      </c>
      <c r="P80" s="136" t="s">
        <v>25</v>
      </c>
      <c r="Q80" s="145">
        <v>89.4</v>
      </c>
      <c r="R80" s="161">
        <v>77</v>
      </c>
    </row>
    <row r="81" spans="2:18" x14ac:dyDescent="0.25">
      <c r="B81" s="136" t="s">
        <v>86</v>
      </c>
      <c r="C81" s="18"/>
      <c r="D81" s="19"/>
      <c r="E81" s="113"/>
      <c r="F81" s="1"/>
      <c r="G81" s="17"/>
      <c r="H81" s="17"/>
      <c r="I81" s="1"/>
      <c r="J81" s="18"/>
      <c r="K81" s="1"/>
      <c r="L81" s="43"/>
      <c r="M81" s="124">
        <f t="shared" si="1"/>
        <v>0</v>
      </c>
      <c r="N81" s="124">
        <f>SUM(M81)</f>
        <v>0</v>
      </c>
      <c r="P81" s="136" t="s">
        <v>28</v>
      </c>
      <c r="Q81" s="145">
        <v>90</v>
      </c>
      <c r="R81" s="161">
        <v>78</v>
      </c>
    </row>
    <row r="82" spans="2:18" x14ac:dyDescent="0.25">
      <c r="B82" s="136" t="s">
        <v>87</v>
      </c>
      <c r="C82" s="12">
        <v>50</v>
      </c>
      <c r="D82" s="19"/>
      <c r="E82" s="114">
        <v>247</v>
      </c>
      <c r="F82" s="16">
        <v>97</v>
      </c>
      <c r="G82" s="17"/>
      <c r="H82" s="17">
        <v>24</v>
      </c>
      <c r="I82" s="16">
        <v>54</v>
      </c>
      <c r="J82" s="18">
        <v>16</v>
      </c>
      <c r="K82" s="16">
        <v>192</v>
      </c>
      <c r="L82" s="43">
        <v>17</v>
      </c>
      <c r="M82" s="124">
        <f t="shared" si="1"/>
        <v>697</v>
      </c>
      <c r="N82" s="124">
        <f>SUM(M82/8)</f>
        <v>87.125</v>
      </c>
      <c r="P82" s="136" t="s">
        <v>69</v>
      </c>
      <c r="Q82" s="145">
        <v>90.8</v>
      </c>
      <c r="R82" s="161">
        <v>79</v>
      </c>
    </row>
    <row r="83" spans="2:18" x14ac:dyDescent="0.25">
      <c r="B83" s="136" t="s">
        <v>88</v>
      </c>
      <c r="C83" s="12">
        <v>56</v>
      </c>
      <c r="D83" s="19"/>
      <c r="E83" s="114">
        <v>221</v>
      </c>
      <c r="F83" s="1"/>
      <c r="G83" s="16">
        <v>56</v>
      </c>
      <c r="H83" s="17"/>
      <c r="I83" s="16">
        <v>114</v>
      </c>
      <c r="J83" s="12">
        <v>145</v>
      </c>
      <c r="K83" s="16">
        <v>96</v>
      </c>
      <c r="L83" s="43">
        <v>18</v>
      </c>
      <c r="M83" s="124">
        <f t="shared" si="1"/>
        <v>706</v>
      </c>
      <c r="N83" s="124">
        <f>SUM(M83/7)</f>
        <v>100.85714285714286</v>
      </c>
      <c r="P83" s="136" t="s">
        <v>67</v>
      </c>
      <c r="Q83" s="146">
        <v>91</v>
      </c>
      <c r="R83" s="161">
        <v>80</v>
      </c>
    </row>
    <row r="84" spans="2:18" x14ac:dyDescent="0.25">
      <c r="B84" s="136" t="s">
        <v>551</v>
      </c>
      <c r="C84" s="12">
        <v>53</v>
      </c>
      <c r="D84" s="19"/>
      <c r="E84" s="115"/>
      <c r="F84" s="1"/>
      <c r="G84" s="17"/>
      <c r="H84" s="17"/>
      <c r="I84" s="17"/>
      <c r="J84" s="18">
        <v>12</v>
      </c>
      <c r="K84" s="16">
        <v>116</v>
      </c>
      <c r="L84" s="43"/>
      <c r="M84" s="124">
        <f t="shared" si="1"/>
        <v>181</v>
      </c>
      <c r="N84" s="124">
        <f>SUM(M84/3)</f>
        <v>60.333333333333336</v>
      </c>
      <c r="P84" s="141" t="s">
        <v>113</v>
      </c>
      <c r="Q84" s="146">
        <v>93.428571428571431</v>
      </c>
      <c r="R84" s="161">
        <v>81</v>
      </c>
    </row>
    <row r="85" spans="2:18" x14ac:dyDescent="0.25">
      <c r="B85" s="136" t="s">
        <v>89</v>
      </c>
      <c r="C85" s="12">
        <v>40</v>
      </c>
      <c r="D85" s="19"/>
      <c r="E85" s="115">
        <v>49</v>
      </c>
      <c r="F85" s="1"/>
      <c r="G85" s="17"/>
      <c r="H85" s="17"/>
      <c r="I85" s="1"/>
      <c r="J85" s="20">
        <v>51</v>
      </c>
      <c r="K85" s="16">
        <v>122</v>
      </c>
      <c r="L85" s="45">
        <v>54</v>
      </c>
      <c r="M85" s="124">
        <f t="shared" si="1"/>
        <v>316</v>
      </c>
      <c r="N85" s="124">
        <f>SUM(M85/5)</f>
        <v>63.2</v>
      </c>
      <c r="P85" s="136" t="s">
        <v>65</v>
      </c>
      <c r="Q85" s="146">
        <v>94</v>
      </c>
      <c r="R85" s="161">
        <v>82</v>
      </c>
    </row>
    <row r="86" spans="2:18" x14ac:dyDescent="0.25">
      <c r="B86" s="136" t="s">
        <v>107</v>
      </c>
      <c r="C86" s="12">
        <v>42</v>
      </c>
      <c r="D86" s="19">
        <v>6</v>
      </c>
      <c r="E86" s="115">
        <v>58</v>
      </c>
      <c r="F86" s="16">
        <v>72</v>
      </c>
      <c r="G86" s="17">
        <v>21</v>
      </c>
      <c r="H86" s="16">
        <v>70</v>
      </c>
      <c r="I86" s="17">
        <v>15</v>
      </c>
      <c r="J86" s="20">
        <v>32</v>
      </c>
      <c r="K86" s="1">
        <v>8</v>
      </c>
      <c r="L86" s="45">
        <v>44</v>
      </c>
      <c r="M86" s="124">
        <f t="shared" si="1"/>
        <v>368</v>
      </c>
      <c r="N86" s="124">
        <f>SUM(M86/10)</f>
        <v>36.799999999999997</v>
      </c>
      <c r="P86" s="136" t="s">
        <v>24</v>
      </c>
      <c r="Q86" s="145">
        <v>95.777777777777771</v>
      </c>
      <c r="R86" s="161">
        <v>83</v>
      </c>
    </row>
    <row r="87" spans="2:18" x14ac:dyDescent="0.25">
      <c r="B87" s="136" t="s">
        <v>90</v>
      </c>
      <c r="C87" s="18"/>
      <c r="D87" s="34"/>
      <c r="E87" s="113"/>
      <c r="F87" s="1"/>
      <c r="G87" s="17"/>
      <c r="H87" s="17"/>
      <c r="I87" s="1"/>
      <c r="J87" s="11"/>
      <c r="K87" s="16">
        <v>112</v>
      </c>
      <c r="L87" s="43"/>
      <c r="M87" s="124">
        <f t="shared" si="1"/>
        <v>112</v>
      </c>
      <c r="N87" s="124">
        <f>SUM(M87)</f>
        <v>112</v>
      </c>
      <c r="P87" s="136" t="s">
        <v>57</v>
      </c>
      <c r="Q87" s="145">
        <v>98.2</v>
      </c>
      <c r="R87" s="161">
        <v>84</v>
      </c>
    </row>
    <row r="88" spans="2:18" x14ac:dyDescent="0.25">
      <c r="B88" s="136" t="s">
        <v>91</v>
      </c>
      <c r="C88" s="12">
        <v>28</v>
      </c>
      <c r="D88" s="34"/>
      <c r="E88" s="113"/>
      <c r="F88" s="1"/>
      <c r="G88" s="17"/>
      <c r="H88" s="17"/>
      <c r="I88" s="1"/>
      <c r="J88" s="12">
        <v>137</v>
      </c>
      <c r="K88" s="16">
        <v>56</v>
      </c>
      <c r="L88" s="45">
        <v>73</v>
      </c>
      <c r="M88" s="124">
        <f t="shared" si="1"/>
        <v>294</v>
      </c>
      <c r="N88" s="124">
        <f>SUM(M88/4)</f>
        <v>73.5</v>
      </c>
      <c r="P88" s="136" t="s">
        <v>100</v>
      </c>
      <c r="Q88" s="145">
        <v>99</v>
      </c>
      <c r="R88" s="161">
        <v>85</v>
      </c>
    </row>
    <row r="89" spans="2:18" x14ac:dyDescent="0.25">
      <c r="B89" s="136" t="s">
        <v>92</v>
      </c>
      <c r="C89" s="12">
        <v>57</v>
      </c>
      <c r="D89" s="39">
        <v>38</v>
      </c>
      <c r="E89" s="114">
        <v>165</v>
      </c>
      <c r="F89" s="16">
        <v>82</v>
      </c>
      <c r="G89" s="16">
        <v>58</v>
      </c>
      <c r="H89" s="16">
        <v>68</v>
      </c>
      <c r="I89" s="16">
        <v>56</v>
      </c>
      <c r="J89" s="12">
        <v>132</v>
      </c>
      <c r="K89" s="16">
        <v>68</v>
      </c>
      <c r="L89" s="45">
        <v>110</v>
      </c>
      <c r="M89" s="124">
        <f t="shared" si="1"/>
        <v>834</v>
      </c>
      <c r="N89" s="124">
        <f>SUM(M89/10)</f>
        <v>83.4</v>
      </c>
      <c r="P89" s="136" t="s">
        <v>19</v>
      </c>
      <c r="Q89" s="145">
        <v>99.125</v>
      </c>
      <c r="R89" s="161">
        <v>86</v>
      </c>
    </row>
    <row r="90" spans="2:18" x14ac:dyDescent="0.25">
      <c r="B90" s="136" t="s">
        <v>93</v>
      </c>
      <c r="C90" s="12">
        <v>51</v>
      </c>
      <c r="D90" s="34">
        <v>20</v>
      </c>
      <c r="E90" s="113">
        <v>33</v>
      </c>
      <c r="F90" s="16">
        <v>92</v>
      </c>
      <c r="G90" s="16">
        <v>81</v>
      </c>
      <c r="H90" s="17">
        <v>20</v>
      </c>
      <c r="I90" s="1">
        <v>26</v>
      </c>
      <c r="J90" s="12">
        <v>82</v>
      </c>
      <c r="K90" s="16">
        <v>181</v>
      </c>
      <c r="L90" s="45">
        <v>112</v>
      </c>
      <c r="M90" s="124">
        <f t="shared" si="1"/>
        <v>698</v>
      </c>
      <c r="N90" s="124">
        <f>SUM(M90/11)</f>
        <v>63.454545454545453</v>
      </c>
      <c r="P90" s="136" t="s">
        <v>53</v>
      </c>
      <c r="Q90" s="145">
        <v>100.8</v>
      </c>
      <c r="R90" s="161">
        <v>87</v>
      </c>
    </row>
    <row r="91" spans="2:18" x14ac:dyDescent="0.25">
      <c r="B91" s="136" t="s">
        <v>94</v>
      </c>
      <c r="C91" s="12"/>
      <c r="D91" s="34"/>
      <c r="E91" s="113">
        <v>56</v>
      </c>
      <c r="F91" s="16">
        <v>71</v>
      </c>
      <c r="G91" s="16">
        <v>61</v>
      </c>
      <c r="H91" s="1">
        <v>50</v>
      </c>
      <c r="I91" s="1">
        <v>34</v>
      </c>
      <c r="J91" s="12">
        <v>141</v>
      </c>
      <c r="K91" s="16">
        <v>41</v>
      </c>
      <c r="L91" s="45">
        <v>55</v>
      </c>
      <c r="M91" s="124">
        <f t="shared" si="1"/>
        <v>509</v>
      </c>
      <c r="N91" s="124">
        <f>SUM(M91/8)</f>
        <v>63.625</v>
      </c>
      <c r="P91" s="136" t="s">
        <v>88</v>
      </c>
      <c r="Q91" s="143">
        <v>100.85714285714286</v>
      </c>
      <c r="R91" s="161">
        <v>88</v>
      </c>
    </row>
    <row r="92" spans="2:18" x14ac:dyDescent="0.25">
      <c r="B92" s="136" t="s">
        <v>123</v>
      </c>
      <c r="C92" s="12">
        <v>60</v>
      </c>
      <c r="D92" s="34"/>
      <c r="E92" s="114">
        <v>255</v>
      </c>
      <c r="F92" s="16">
        <v>100</v>
      </c>
      <c r="G92" s="16">
        <v>52</v>
      </c>
      <c r="H92" s="16">
        <v>144</v>
      </c>
      <c r="I92" s="16">
        <v>135</v>
      </c>
      <c r="J92" s="11">
        <v>2</v>
      </c>
      <c r="K92" s="16">
        <v>197</v>
      </c>
      <c r="L92" s="45">
        <v>116</v>
      </c>
      <c r="M92" s="124">
        <f t="shared" si="1"/>
        <v>1061</v>
      </c>
      <c r="N92" s="124">
        <f>SUM(M92/9)</f>
        <v>117.88888888888889</v>
      </c>
      <c r="P92" s="136" t="s">
        <v>72</v>
      </c>
      <c r="Q92" s="145">
        <v>108</v>
      </c>
      <c r="R92" s="161">
        <v>89</v>
      </c>
    </row>
    <row r="93" spans="2:18" x14ac:dyDescent="0.25">
      <c r="B93" s="136" t="s">
        <v>95</v>
      </c>
      <c r="C93" s="12"/>
      <c r="D93" s="34"/>
      <c r="E93" s="113">
        <v>3</v>
      </c>
      <c r="F93" s="16">
        <v>59</v>
      </c>
      <c r="G93" s="16">
        <v>79</v>
      </c>
      <c r="H93" s="17">
        <v>13</v>
      </c>
      <c r="I93" s="1">
        <v>17</v>
      </c>
      <c r="J93" s="11">
        <v>147</v>
      </c>
      <c r="K93" s="16">
        <v>40</v>
      </c>
      <c r="L93" s="43">
        <v>15</v>
      </c>
      <c r="M93" s="124">
        <f t="shared" si="1"/>
        <v>373</v>
      </c>
      <c r="N93" s="124">
        <f>SUM(M93/8)</f>
        <v>46.625</v>
      </c>
      <c r="P93" s="136" t="s">
        <v>63</v>
      </c>
      <c r="Q93" s="145">
        <v>112</v>
      </c>
      <c r="R93" s="161">
        <v>90</v>
      </c>
    </row>
    <row r="94" spans="2:18" x14ac:dyDescent="0.25">
      <c r="B94" s="136" t="s">
        <v>96</v>
      </c>
      <c r="C94" s="14">
        <v>6</v>
      </c>
      <c r="D94" s="39">
        <v>30</v>
      </c>
      <c r="E94" s="114">
        <v>229</v>
      </c>
      <c r="F94" s="16">
        <v>36</v>
      </c>
      <c r="G94" s="17">
        <v>41</v>
      </c>
      <c r="H94" s="16">
        <v>72</v>
      </c>
      <c r="I94" s="1">
        <v>11</v>
      </c>
      <c r="J94" s="1">
        <v>47</v>
      </c>
      <c r="K94" s="1">
        <v>11</v>
      </c>
      <c r="L94" s="45">
        <v>52</v>
      </c>
      <c r="M94" s="124">
        <f t="shared" si="1"/>
        <v>535</v>
      </c>
      <c r="N94" s="124">
        <f>SUM(M94/10)</f>
        <v>53.5</v>
      </c>
      <c r="P94" s="136" t="s">
        <v>90</v>
      </c>
      <c r="Q94" s="145">
        <v>112</v>
      </c>
      <c r="R94" s="161">
        <v>91</v>
      </c>
    </row>
    <row r="95" spans="2:18" x14ac:dyDescent="0.25">
      <c r="B95" s="136" t="s">
        <v>97</v>
      </c>
      <c r="C95" s="12">
        <v>59</v>
      </c>
      <c r="D95" s="34"/>
      <c r="E95" s="113">
        <v>30</v>
      </c>
      <c r="F95" s="16">
        <v>56</v>
      </c>
      <c r="G95" s="17"/>
      <c r="H95" s="17">
        <v>6</v>
      </c>
      <c r="I95" s="1">
        <v>35</v>
      </c>
      <c r="J95" s="12">
        <v>146</v>
      </c>
      <c r="K95" s="16">
        <v>94</v>
      </c>
      <c r="L95" s="45">
        <v>96</v>
      </c>
      <c r="M95" s="124">
        <f t="shared" si="1"/>
        <v>522</v>
      </c>
      <c r="N95" s="124">
        <f>SUM(M95/8)</f>
        <v>65.25</v>
      </c>
      <c r="P95" s="136" t="s">
        <v>544</v>
      </c>
      <c r="Q95" s="145">
        <v>115</v>
      </c>
      <c r="R95" s="161">
        <v>92</v>
      </c>
    </row>
    <row r="96" spans="2:18" x14ac:dyDescent="0.25">
      <c r="B96" s="136" t="s">
        <v>98</v>
      </c>
      <c r="C96" s="12"/>
      <c r="D96" s="34"/>
      <c r="E96" s="113"/>
      <c r="F96" s="1"/>
      <c r="G96" s="17"/>
      <c r="H96" s="17"/>
      <c r="I96" s="1"/>
      <c r="J96" s="12">
        <v>144</v>
      </c>
      <c r="K96" s="1"/>
      <c r="L96" s="45">
        <v>95</v>
      </c>
      <c r="M96" s="124">
        <f t="shared" si="1"/>
        <v>239</v>
      </c>
      <c r="N96" s="124">
        <f>SUM(M96/3)</f>
        <v>79.666666666666671</v>
      </c>
      <c r="P96" s="136" t="s">
        <v>59</v>
      </c>
      <c r="Q96" s="145">
        <v>115</v>
      </c>
      <c r="R96" s="161">
        <v>93</v>
      </c>
    </row>
    <row r="97" spans="2:18" x14ac:dyDescent="0.25">
      <c r="B97" s="136" t="s">
        <v>99</v>
      </c>
      <c r="C97" s="12">
        <v>61</v>
      </c>
      <c r="D97" s="34"/>
      <c r="E97" s="114">
        <v>254</v>
      </c>
      <c r="F97" s="16">
        <v>95</v>
      </c>
      <c r="G97" s="16">
        <v>103</v>
      </c>
      <c r="H97" s="16">
        <v>142</v>
      </c>
      <c r="I97" s="16">
        <v>136</v>
      </c>
      <c r="J97" s="12">
        <v>48</v>
      </c>
      <c r="K97" s="16">
        <v>195</v>
      </c>
      <c r="L97" s="45">
        <v>113</v>
      </c>
      <c r="M97" s="124">
        <f t="shared" si="1"/>
        <v>1147</v>
      </c>
      <c r="N97" s="124">
        <f>SUM(M97/9)</f>
        <v>127.44444444444444</v>
      </c>
      <c r="P97" s="136" t="s">
        <v>123</v>
      </c>
      <c r="Q97" s="145">
        <v>117.88888888888889</v>
      </c>
      <c r="R97" s="161">
        <v>94</v>
      </c>
    </row>
    <row r="98" spans="2:18" x14ac:dyDescent="0.25">
      <c r="B98" s="136" t="s">
        <v>100</v>
      </c>
      <c r="C98" s="61"/>
      <c r="D98" s="31"/>
      <c r="E98" s="117">
        <v>246</v>
      </c>
      <c r="F98" s="4">
        <v>16</v>
      </c>
      <c r="G98" s="69">
        <v>118</v>
      </c>
      <c r="H98" s="69">
        <v>143</v>
      </c>
      <c r="I98" s="69">
        <v>134</v>
      </c>
      <c r="J98" s="3">
        <v>20</v>
      </c>
      <c r="K98" s="69">
        <v>196</v>
      </c>
      <c r="L98" s="76">
        <v>117</v>
      </c>
      <c r="M98" s="125">
        <f t="shared" si="1"/>
        <v>990</v>
      </c>
      <c r="N98" s="125">
        <f>SUM(M98/10)</f>
        <v>99</v>
      </c>
      <c r="P98" s="136" t="s">
        <v>99</v>
      </c>
      <c r="Q98" s="143">
        <v>127.44444444444444</v>
      </c>
      <c r="R98" s="161">
        <v>95</v>
      </c>
    </row>
    <row r="99" spans="2:18" x14ac:dyDescent="0.25">
      <c r="B99" s="136" t="s">
        <v>125</v>
      </c>
      <c r="C99" s="61"/>
      <c r="D99" s="31"/>
      <c r="E99" s="117"/>
      <c r="F99" s="4"/>
      <c r="G99" s="66"/>
      <c r="H99" s="66"/>
      <c r="I99" s="4"/>
      <c r="J99" s="3"/>
      <c r="K99" s="4"/>
      <c r="L99" s="40"/>
      <c r="M99" s="125">
        <f t="shared" si="1"/>
        <v>0</v>
      </c>
      <c r="N99" s="125">
        <f>SUM(M99)</f>
        <v>0</v>
      </c>
      <c r="P99" s="136" t="s">
        <v>68</v>
      </c>
      <c r="Q99" s="145">
        <v>134</v>
      </c>
      <c r="R99" s="161">
        <v>96</v>
      </c>
    </row>
    <row r="100" spans="2:18" x14ac:dyDescent="0.25">
      <c r="B100" s="136" t="s">
        <v>124</v>
      </c>
      <c r="C100" s="61"/>
      <c r="D100" s="31">
        <v>19</v>
      </c>
      <c r="E100" s="117"/>
      <c r="F100" s="4"/>
      <c r="G100" s="66">
        <v>10</v>
      </c>
      <c r="H100" s="66"/>
      <c r="I100" s="4"/>
      <c r="J100" s="61">
        <v>63</v>
      </c>
      <c r="K100" s="69">
        <v>135</v>
      </c>
      <c r="L100" s="40"/>
      <c r="M100" s="125">
        <f t="shared" si="1"/>
        <v>227</v>
      </c>
      <c r="N100" s="125">
        <f>SUM(M100/4)</f>
        <v>56.75</v>
      </c>
      <c r="P100" s="136" t="s">
        <v>82</v>
      </c>
      <c r="Q100" s="145">
        <v>147.16666666666666</v>
      </c>
      <c r="R100" s="161">
        <v>97</v>
      </c>
    </row>
    <row r="101" spans="2:18" x14ac:dyDescent="0.25">
      <c r="B101" s="141" t="s">
        <v>554</v>
      </c>
      <c r="C101" s="1">
        <v>10</v>
      </c>
      <c r="D101" s="11"/>
      <c r="E101" s="113"/>
      <c r="F101" s="1"/>
      <c r="G101" s="17">
        <v>7</v>
      </c>
      <c r="H101" s="16">
        <v>127</v>
      </c>
      <c r="I101" s="1"/>
      <c r="J101" s="11"/>
      <c r="K101" s="1">
        <v>13</v>
      </c>
      <c r="L101" s="43"/>
      <c r="M101" s="124">
        <f t="shared" si="1"/>
        <v>157</v>
      </c>
      <c r="N101" s="124">
        <f>SUM(M101/4)</f>
        <v>39.25</v>
      </c>
    </row>
    <row r="102" spans="2:18" x14ac:dyDescent="0.25">
      <c r="B102" s="141" t="s">
        <v>113</v>
      </c>
      <c r="C102" s="1">
        <v>19</v>
      </c>
      <c r="D102" s="14"/>
      <c r="E102" s="77">
        <v>245</v>
      </c>
      <c r="F102" s="11"/>
      <c r="G102" s="12">
        <v>106</v>
      </c>
      <c r="H102" s="12">
        <v>128</v>
      </c>
      <c r="I102" s="11"/>
      <c r="J102" s="16">
        <v>110</v>
      </c>
      <c r="K102" s="77">
        <v>45</v>
      </c>
      <c r="L102" s="75">
        <v>1</v>
      </c>
      <c r="M102" s="124">
        <f t="shared" si="1"/>
        <v>654</v>
      </c>
      <c r="N102" s="128">
        <f>SUM(M102/7)</f>
        <v>93.428571428571431</v>
      </c>
    </row>
    <row r="103" spans="2:18" x14ac:dyDescent="0.25">
      <c r="B103" s="141" t="s">
        <v>114</v>
      </c>
      <c r="C103" s="16">
        <v>32</v>
      </c>
      <c r="D103" s="14"/>
      <c r="E103" s="118"/>
      <c r="F103" s="11"/>
      <c r="G103" s="14">
        <v>46</v>
      </c>
      <c r="H103" s="12">
        <v>120</v>
      </c>
      <c r="I103" s="11"/>
      <c r="J103" s="1"/>
      <c r="K103" s="77">
        <v>101</v>
      </c>
      <c r="L103" s="75"/>
      <c r="M103" s="124">
        <f t="shared" si="1"/>
        <v>299</v>
      </c>
      <c r="N103" s="128">
        <f>SUM(M103/4)</f>
        <v>74.75</v>
      </c>
    </row>
    <row r="104" spans="2:18" x14ac:dyDescent="0.25">
      <c r="B104" s="78" t="s">
        <v>126</v>
      </c>
      <c r="C104" s="16">
        <v>34</v>
      </c>
      <c r="D104" s="14"/>
      <c r="E104" s="77">
        <v>104</v>
      </c>
      <c r="F104" s="12"/>
      <c r="G104" s="14"/>
      <c r="H104" s="12">
        <v>82</v>
      </c>
      <c r="I104" s="11"/>
      <c r="J104" s="1"/>
      <c r="K104" s="15"/>
      <c r="L104" s="75"/>
      <c r="M104" s="124">
        <f t="shared" si="1"/>
        <v>220</v>
      </c>
      <c r="N104" s="128">
        <f>SUM(M104/3)</f>
        <v>73.333333333333329</v>
      </c>
    </row>
    <row r="105" spans="2:18" x14ac:dyDescent="0.25">
      <c r="B105" s="141" t="s">
        <v>116</v>
      </c>
      <c r="C105" s="16">
        <v>35</v>
      </c>
      <c r="D105" s="14"/>
      <c r="E105" s="77"/>
      <c r="F105" s="12"/>
      <c r="G105" s="14"/>
      <c r="H105" s="12">
        <v>75</v>
      </c>
      <c r="I105" s="11"/>
      <c r="J105" s="16">
        <v>103</v>
      </c>
      <c r="K105" s="15"/>
      <c r="L105" s="75">
        <v>19</v>
      </c>
      <c r="M105" s="124">
        <f t="shared" si="1"/>
        <v>232</v>
      </c>
      <c r="N105" s="128">
        <f>SUM(M105/4)</f>
        <v>58</v>
      </c>
    </row>
    <row r="106" spans="2:18" x14ac:dyDescent="0.25">
      <c r="B106" s="141" t="s">
        <v>117</v>
      </c>
      <c r="C106" s="16">
        <v>38</v>
      </c>
      <c r="D106" s="14"/>
      <c r="E106" s="77"/>
      <c r="F106" s="12"/>
      <c r="G106" s="14"/>
      <c r="H106" s="14"/>
      <c r="I106" s="11"/>
      <c r="J106" s="1"/>
      <c r="K106" s="77">
        <v>48</v>
      </c>
      <c r="L106" s="75"/>
      <c r="M106" s="124">
        <f t="shared" si="1"/>
        <v>86</v>
      </c>
      <c r="N106" s="128">
        <f>SUM(M106/2)</f>
        <v>43</v>
      </c>
    </row>
    <row r="107" spans="2:18" x14ac:dyDescent="0.25">
      <c r="B107" s="141" t="s">
        <v>118</v>
      </c>
      <c r="C107" s="16">
        <v>46</v>
      </c>
      <c r="D107" s="14">
        <v>7</v>
      </c>
      <c r="E107" s="77">
        <v>235</v>
      </c>
      <c r="F107" s="12">
        <v>87</v>
      </c>
      <c r="G107" s="12">
        <v>94</v>
      </c>
      <c r="H107" s="12">
        <v>69</v>
      </c>
      <c r="I107" s="11">
        <v>33</v>
      </c>
      <c r="J107" s="1">
        <v>10</v>
      </c>
      <c r="K107" s="15">
        <v>21</v>
      </c>
      <c r="L107" s="75">
        <v>28</v>
      </c>
      <c r="M107" s="124">
        <f t="shared" si="1"/>
        <v>630</v>
      </c>
      <c r="N107" s="128">
        <f>SUM(M107/10)</f>
        <v>63</v>
      </c>
    </row>
    <row r="108" spans="2:18" x14ac:dyDescent="0.25">
      <c r="B108" s="141" t="s">
        <v>119</v>
      </c>
      <c r="C108" s="16">
        <v>52</v>
      </c>
      <c r="D108" s="14"/>
      <c r="E108" s="118"/>
      <c r="F108" s="11"/>
      <c r="G108" s="14"/>
      <c r="H108" s="14"/>
      <c r="I108" s="11"/>
      <c r="J108" s="1"/>
      <c r="K108" s="15"/>
      <c r="L108" s="75"/>
      <c r="M108" s="124">
        <f t="shared" si="1"/>
        <v>52</v>
      </c>
      <c r="N108" s="128">
        <f t="shared" ref="N108" si="2">SUM(M108)</f>
        <v>52</v>
      </c>
    </row>
  </sheetData>
  <sortState ref="P4:Q108">
    <sortCondition ref="Q4:Q108"/>
  </sortState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7"/>
  <sheetViews>
    <sheetView workbookViewId="0">
      <selection activeCell="K25" sqref="K25"/>
    </sheetView>
  </sheetViews>
  <sheetFormatPr defaultRowHeight="15" x14ac:dyDescent="0.25"/>
  <cols>
    <col min="1" max="1" width="33" customWidth="1"/>
    <col min="8" max="8" width="35.140625" customWidth="1"/>
    <col min="9" max="9" width="9.140625" style="149"/>
    <col min="10" max="10" width="7" style="149" customWidth="1"/>
  </cols>
  <sheetData>
    <row r="1" spans="1:10" ht="15.75" thickBot="1" x14ac:dyDescent="0.3">
      <c r="A1" s="176" t="s">
        <v>574</v>
      </c>
      <c r="B1" s="5" t="s">
        <v>630</v>
      </c>
      <c r="C1" s="32" t="s">
        <v>1</v>
      </c>
      <c r="D1" s="5" t="s">
        <v>4</v>
      </c>
      <c r="E1" s="186" t="s">
        <v>110</v>
      </c>
      <c r="F1" s="130" t="s">
        <v>111</v>
      </c>
      <c r="H1" s="162" t="s">
        <v>575</v>
      </c>
      <c r="I1" s="171" t="s">
        <v>111</v>
      </c>
      <c r="J1" s="161"/>
    </row>
    <row r="2" spans="1:10" x14ac:dyDescent="0.25">
      <c r="B2" s="7"/>
      <c r="C2" s="33"/>
      <c r="D2" s="7"/>
      <c r="E2" s="127"/>
      <c r="F2" s="127"/>
      <c r="H2" s="9" t="s">
        <v>555</v>
      </c>
      <c r="I2" s="179" t="s">
        <v>571</v>
      </c>
      <c r="J2" s="162" t="s">
        <v>8</v>
      </c>
    </row>
    <row r="3" spans="1:10" x14ac:dyDescent="0.25">
      <c r="A3" s="136" t="s">
        <v>10</v>
      </c>
      <c r="B3" s="18">
        <v>4</v>
      </c>
      <c r="C3" s="34">
        <v>2</v>
      </c>
      <c r="D3" s="11">
        <v>1</v>
      </c>
      <c r="E3" s="124">
        <f t="shared" ref="E3:E34" si="0">SUM(B3:D3)</f>
        <v>7</v>
      </c>
      <c r="F3" s="124">
        <f>SUM(E3/3)</f>
        <v>2.3333333333333335</v>
      </c>
      <c r="H3" s="136" t="s">
        <v>10</v>
      </c>
      <c r="I3" s="187">
        <v>2.3333333333333335</v>
      </c>
      <c r="J3" s="161">
        <v>1</v>
      </c>
    </row>
    <row r="4" spans="1:10" x14ac:dyDescent="0.25">
      <c r="A4" s="136" t="s">
        <v>9</v>
      </c>
      <c r="B4" s="12">
        <v>43</v>
      </c>
      <c r="C4" s="34">
        <v>24</v>
      </c>
      <c r="D4" s="16">
        <v>142</v>
      </c>
      <c r="E4" s="124">
        <f t="shared" si="0"/>
        <v>209</v>
      </c>
      <c r="F4" s="124">
        <f>SUM(E4/3)</f>
        <v>69.666666666666671</v>
      </c>
      <c r="H4" s="136" t="s">
        <v>21</v>
      </c>
      <c r="I4" s="187">
        <v>3</v>
      </c>
      <c r="J4" s="161">
        <v>2</v>
      </c>
    </row>
    <row r="5" spans="1:10" x14ac:dyDescent="0.25">
      <c r="A5" s="136" t="s">
        <v>11</v>
      </c>
      <c r="B5" s="18">
        <v>7</v>
      </c>
      <c r="C5" s="34">
        <v>8</v>
      </c>
      <c r="D5" s="11">
        <v>12</v>
      </c>
      <c r="E5" s="124">
        <f t="shared" si="0"/>
        <v>27</v>
      </c>
      <c r="F5" s="124">
        <f>SUM(E5/3)</f>
        <v>9</v>
      </c>
      <c r="H5" s="136" t="s">
        <v>22</v>
      </c>
      <c r="I5" s="187">
        <v>4.1111111111111107</v>
      </c>
      <c r="J5" s="161">
        <v>3</v>
      </c>
    </row>
    <row r="6" spans="1:10" x14ac:dyDescent="0.25">
      <c r="A6" s="136" t="s">
        <v>12</v>
      </c>
      <c r="B6" s="18">
        <v>2</v>
      </c>
      <c r="C6" s="34">
        <v>9</v>
      </c>
      <c r="D6" s="11">
        <v>3</v>
      </c>
      <c r="E6" s="124">
        <f t="shared" si="0"/>
        <v>14</v>
      </c>
      <c r="F6" s="124">
        <f>SUM(E6/3)</f>
        <v>4.666666666666667</v>
      </c>
      <c r="H6" s="136" t="s">
        <v>12</v>
      </c>
      <c r="I6" s="187">
        <v>4.666666666666667</v>
      </c>
      <c r="J6" s="161">
        <v>4</v>
      </c>
    </row>
    <row r="7" spans="1:10" x14ac:dyDescent="0.25">
      <c r="A7" s="136" t="s">
        <v>13</v>
      </c>
      <c r="B7" s="18">
        <v>11</v>
      </c>
      <c r="C7" s="35"/>
      <c r="D7" s="11">
        <v>11</v>
      </c>
      <c r="E7" s="124">
        <f t="shared" si="0"/>
        <v>22</v>
      </c>
      <c r="F7" s="124">
        <f>SUM(E7/2)</f>
        <v>11</v>
      </c>
      <c r="H7" s="136" t="s">
        <v>15</v>
      </c>
      <c r="I7" s="187">
        <v>5</v>
      </c>
      <c r="J7" s="161">
        <v>5</v>
      </c>
    </row>
    <row r="8" spans="1:10" x14ac:dyDescent="0.25">
      <c r="A8" s="136" t="s">
        <v>14</v>
      </c>
      <c r="B8" s="18">
        <v>12</v>
      </c>
      <c r="C8" s="35"/>
      <c r="D8" s="11">
        <v>8</v>
      </c>
      <c r="E8" s="124">
        <f t="shared" si="0"/>
        <v>20</v>
      </c>
      <c r="F8" s="124">
        <f>SUM(E8/2)</f>
        <v>10</v>
      </c>
      <c r="H8" s="136" t="s">
        <v>81</v>
      </c>
      <c r="I8" s="187">
        <v>6.2857142857142856</v>
      </c>
      <c r="J8" s="161">
        <v>6</v>
      </c>
    </row>
    <row r="9" spans="1:10" x14ac:dyDescent="0.25">
      <c r="A9" s="136" t="s">
        <v>15</v>
      </c>
      <c r="B9" s="18">
        <v>3</v>
      </c>
      <c r="C9" s="35"/>
      <c r="D9" s="11">
        <v>7</v>
      </c>
      <c r="E9" s="124">
        <f t="shared" si="0"/>
        <v>10</v>
      </c>
      <c r="F9" s="124">
        <f>SUM(E9/2)</f>
        <v>5</v>
      </c>
      <c r="H9" s="136" t="s">
        <v>67</v>
      </c>
      <c r="I9" s="187">
        <v>6.8</v>
      </c>
      <c r="J9" s="161">
        <v>7</v>
      </c>
    </row>
    <row r="10" spans="1:10" x14ac:dyDescent="0.25">
      <c r="A10" s="136" t="s">
        <v>16</v>
      </c>
      <c r="B10" s="18">
        <v>16</v>
      </c>
      <c r="C10" s="36">
        <v>3</v>
      </c>
      <c r="D10" s="11">
        <v>4</v>
      </c>
      <c r="E10" s="124">
        <f t="shared" si="0"/>
        <v>23</v>
      </c>
      <c r="F10" s="124">
        <f>SUM(E10/3)</f>
        <v>7.666666666666667</v>
      </c>
      <c r="H10" s="136" t="s">
        <v>16</v>
      </c>
      <c r="I10" s="187">
        <v>7.666666666666667</v>
      </c>
      <c r="J10" s="161">
        <v>8</v>
      </c>
    </row>
    <row r="11" spans="1:10" x14ac:dyDescent="0.25">
      <c r="A11" s="136" t="s">
        <v>17</v>
      </c>
      <c r="B11" s="18">
        <v>15</v>
      </c>
      <c r="C11" s="35"/>
      <c r="D11" s="11">
        <v>6</v>
      </c>
      <c r="E11" s="124">
        <f t="shared" si="0"/>
        <v>21</v>
      </c>
      <c r="F11" s="124">
        <f>SUM(E11/2)</f>
        <v>10.5</v>
      </c>
      <c r="H11" s="136" t="s">
        <v>18</v>
      </c>
      <c r="I11" s="187">
        <v>8.6999999999999993</v>
      </c>
      <c r="J11" s="161">
        <v>9</v>
      </c>
    </row>
    <row r="12" spans="1:10" x14ac:dyDescent="0.25">
      <c r="A12" s="136" t="s">
        <v>18</v>
      </c>
      <c r="B12" s="18">
        <v>5</v>
      </c>
      <c r="C12" s="34">
        <v>1</v>
      </c>
      <c r="D12" s="12">
        <v>81</v>
      </c>
      <c r="E12" s="124">
        <f t="shared" si="0"/>
        <v>87</v>
      </c>
      <c r="F12" s="124">
        <f>SUM(E12/10)</f>
        <v>8.6999999999999993</v>
      </c>
      <c r="H12" s="136" t="s">
        <v>11</v>
      </c>
      <c r="I12" s="187">
        <v>9</v>
      </c>
      <c r="J12" s="161">
        <v>10</v>
      </c>
    </row>
    <row r="13" spans="1:10" x14ac:dyDescent="0.25">
      <c r="A13" s="136" t="s">
        <v>19</v>
      </c>
      <c r="B13" s="12">
        <v>55</v>
      </c>
      <c r="C13" s="35"/>
      <c r="D13" s="16">
        <v>46</v>
      </c>
      <c r="E13" s="124">
        <f t="shared" si="0"/>
        <v>101</v>
      </c>
      <c r="F13" s="124">
        <f>SUM(E13/2)</f>
        <v>50.5</v>
      </c>
      <c r="H13" s="136" t="s">
        <v>14</v>
      </c>
      <c r="I13" s="187">
        <v>10</v>
      </c>
      <c r="J13" s="161">
        <v>11</v>
      </c>
    </row>
    <row r="14" spans="1:10" x14ac:dyDescent="0.25">
      <c r="A14" s="136" t="s">
        <v>20</v>
      </c>
      <c r="B14" s="12">
        <v>25</v>
      </c>
      <c r="C14" s="35"/>
      <c r="D14" s="13"/>
      <c r="E14" s="124">
        <f t="shared" si="0"/>
        <v>25</v>
      </c>
      <c r="F14" s="124">
        <f>SUM(E14)</f>
        <v>25</v>
      </c>
      <c r="H14" s="141" t="s">
        <v>554</v>
      </c>
      <c r="I14" s="187">
        <v>10</v>
      </c>
      <c r="J14" s="161">
        <v>12</v>
      </c>
    </row>
    <row r="15" spans="1:10" x14ac:dyDescent="0.25">
      <c r="A15" s="136" t="s">
        <v>21</v>
      </c>
      <c r="B15" s="18">
        <v>1</v>
      </c>
      <c r="C15" s="35"/>
      <c r="D15" s="11">
        <v>5</v>
      </c>
      <c r="E15" s="124">
        <f t="shared" si="0"/>
        <v>6</v>
      </c>
      <c r="F15" s="124">
        <f>SUM(E15/2)</f>
        <v>3</v>
      </c>
      <c r="H15" s="136" t="s">
        <v>17</v>
      </c>
      <c r="I15" s="187">
        <v>10.5</v>
      </c>
      <c r="J15" s="161">
        <v>13</v>
      </c>
    </row>
    <row r="16" spans="1:10" x14ac:dyDescent="0.25">
      <c r="A16" s="136" t="s">
        <v>22</v>
      </c>
      <c r="B16" s="14">
        <v>23</v>
      </c>
      <c r="C16" s="34">
        <v>5</v>
      </c>
      <c r="D16" s="11">
        <v>9</v>
      </c>
      <c r="E16" s="124">
        <f t="shared" si="0"/>
        <v>37</v>
      </c>
      <c r="F16" s="124">
        <f>SUM(E16/9)</f>
        <v>4.1111111111111107</v>
      </c>
      <c r="H16" s="136" t="s">
        <v>13</v>
      </c>
      <c r="I16" s="187">
        <v>11</v>
      </c>
      <c r="J16" s="161">
        <v>14</v>
      </c>
    </row>
    <row r="17" spans="1:10" x14ac:dyDescent="0.25">
      <c r="A17" s="136" t="s">
        <v>23</v>
      </c>
      <c r="B17" s="18">
        <v>14</v>
      </c>
      <c r="C17" s="35"/>
      <c r="D17" s="17">
        <v>25</v>
      </c>
      <c r="E17" s="124">
        <f t="shared" si="0"/>
        <v>39</v>
      </c>
      <c r="F17" s="124">
        <f>SUM(E17/2)</f>
        <v>19.5</v>
      </c>
      <c r="H17" s="136" t="s">
        <v>32</v>
      </c>
      <c r="I17" s="187">
        <v>11.125</v>
      </c>
      <c r="J17" s="161">
        <v>15</v>
      </c>
    </row>
    <row r="18" spans="1:10" x14ac:dyDescent="0.25">
      <c r="A18" s="136" t="s">
        <v>24</v>
      </c>
      <c r="B18" s="13"/>
      <c r="C18" s="37">
        <v>39</v>
      </c>
      <c r="D18" s="16">
        <v>74</v>
      </c>
      <c r="E18" s="124">
        <f t="shared" si="0"/>
        <v>113</v>
      </c>
      <c r="F18" s="124">
        <f>SUM(E18/2)</f>
        <v>56.5</v>
      </c>
      <c r="H18" s="136" t="s">
        <v>83</v>
      </c>
      <c r="I18" s="187">
        <v>14</v>
      </c>
      <c r="J18" s="161">
        <v>16</v>
      </c>
    </row>
    <row r="19" spans="1:10" x14ac:dyDescent="0.25">
      <c r="A19" s="136" t="s">
        <v>25</v>
      </c>
      <c r="B19" s="18">
        <v>18</v>
      </c>
      <c r="C19" s="35"/>
      <c r="D19" s="13"/>
      <c r="E19" s="124">
        <f t="shared" si="0"/>
        <v>18</v>
      </c>
      <c r="F19" s="124">
        <f>SUM(E19)</f>
        <v>18</v>
      </c>
      <c r="H19" s="136" t="s">
        <v>72</v>
      </c>
      <c r="I19" s="187">
        <v>14.4</v>
      </c>
      <c r="J19" s="161">
        <v>17</v>
      </c>
    </row>
    <row r="20" spans="1:10" x14ac:dyDescent="0.25">
      <c r="A20" s="136" t="s">
        <v>26</v>
      </c>
      <c r="B20" s="12">
        <v>39</v>
      </c>
      <c r="C20" s="34">
        <v>12</v>
      </c>
      <c r="D20" s="1">
        <v>22</v>
      </c>
      <c r="E20" s="124">
        <f t="shared" si="0"/>
        <v>73</v>
      </c>
      <c r="F20" s="124">
        <f>SUM(E20/3)</f>
        <v>24.333333333333332</v>
      </c>
      <c r="H20" s="136" t="s">
        <v>80</v>
      </c>
      <c r="I20" s="187">
        <v>16</v>
      </c>
      <c r="J20" s="161">
        <v>18</v>
      </c>
    </row>
    <row r="21" spans="1:10" x14ac:dyDescent="0.25">
      <c r="A21" s="136" t="s">
        <v>27</v>
      </c>
      <c r="B21" s="18">
        <v>8</v>
      </c>
      <c r="C21" s="35"/>
      <c r="D21" s="1">
        <v>40</v>
      </c>
      <c r="E21" s="124">
        <f t="shared" si="0"/>
        <v>48</v>
      </c>
      <c r="F21" s="124">
        <f>SUM(E21/2)</f>
        <v>24</v>
      </c>
      <c r="H21" s="136" t="s">
        <v>25</v>
      </c>
      <c r="I21" s="187">
        <v>18</v>
      </c>
      <c r="J21" s="161">
        <v>19</v>
      </c>
    </row>
    <row r="22" spans="1:10" x14ac:dyDescent="0.25">
      <c r="A22" s="136" t="s">
        <v>28</v>
      </c>
      <c r="B22" s="18">
        <v>27</v>
      </c>
      <c r="C22" s="35"/>
      <c r="D22" s="1">
        <v>135</v>
      </c>
      <c r="E22" s="124">
        <f t="shared" si="0"/>
        <v>162</v>
      </c>
      <c r="F22" s="124">
        <f>SUM(E22/2)</f>
        <v>81</v>
      </c>
      <c r="H22" s="136" t="s">
        <v>95</v>
      </c>
      <c r="I22" s="187">
        <v>18.375</v>
      </c>
      <c r="J22" s="161">
        <v>20</v>
      </c>
    </row>
    <row r="23" spans="1:10" x14ac:dyDescent="0.25">
      <c r="A23" s="136" t="s">
        <v>29</v>
      </c>
      <c r="B23" s="13"/>
      <c r="C23" s="35"/>
      <c r="D23" s="12">
        <v>43</v>
      </c>
      <c r="E23" s="124">
        <f t="shared" si="0"/>
        <v>43</v>
      </c>
      <c r="F23" s="124">
        <f>SUM(E23)</f>
        <v>43</v>
      </c>
      <c r="H23" s="136" t="s">
        <v>44</v>
      </c>
      <c r="I23" s="187">
        <v>19</v>
      </c>
      <c r="J23" s="161">
        <v>21</v>
      </c>
    </row>
    <row r="24" spans="1:10" x14ac:dyDescent="0.25">
      <c r="A24" s="136" t="s">
        <v>30</v>
      </c>
      <c r="B24" s="12">
        <v>49</v>
      </c>
      <c r="C24" s="37">
        <v>35</v>
      </c>
      <c r="D24" s="16">
        <v>80</v>
      </c>
      <c r="E24" s="124">
        <f t="shared" si="0"/>
        <v>164</v>
      </c>
      <c r="F24" s="124">
        <f>SUM(E24/3)</f>
        <v>54.666666666666664</v>
      </c>
      <c r="H24" s="136" t="s">
        <v>23</v>
      </c>
      <c r="I24" s="187">
        <v>19.5</v>
      </c>
      <c r="J24" s="161">
        <v>22</v>
      </c>
    </row>
    <row r="25" spans="1:10" x14ac:dyDescent="0.25">
      <c r="A25" s="136" t="s">
        <v>31</v>
      </c>
      <c r="B25" s="18">
        <v>14</v>
      </c>
      <c r="C25" s="35"/>
      <c r="D25" s="14">
        <v>39</v>
      </c>
      <c r="E25" s="124">
        <f t="shared" si="0"/>
        <v>53</v>
      </c>
      <c r="F25" s="124">
        <f>SUM(E25/2)</f>
        <v>26.5</v>
      </c>
      <c r="H25" s="136" t="s">
        <v>84</v>
      </c>
      <c r="I25" s="187">
        <v>19.75</v>
      </c>
      <c r="J25" s="161">
        <v>23</v>
      </c>
    </row>
    <row r="26" spans="1:10" x14ac:dyDescent="0.25">
      <c r="A26" s="136" t="s">
        <v>32</v>
      </c>
      <c r="B26" s="18">
        <v>22</v>
      </c>
      <c r="C26" s="34">
        <v>18</v>
      </c>
      <c r="D26" s="1">
        <v>49</v>
      </c>
      <c r="E26" s="124">
        <f t="shared" si="0"/>
        <v>89</v>
      </c>
      <c r="F26" s="124">
        <f>SUM(E26/8)</f>
        <v>11.125</v>
      </c>
      <c r="H26" s="136" t="s">
        <v>100</v>
      </c>
      <c r="I26" s="187">
        <v>20</v>
      </c>
      <c r="J26" s="161">
        <v>24</v>
      </c>
    </row>
    <row r="27" spans="1:10" x14ac:dyDescent="0.25">
      <c r="A27" s="136" t="s">
        <v>33</v>
      </c>
      <c r="B27" s="13"/>
      <c r="C27" s="38">
        <v>17</v>
      </c>
      <c r="D27" s="17">
        <v>37</v>
      </c>
      <c r="E27" s="124">
        <f t="shared" si="0"/>
        <v>54</v>
      </c>
      <c r="F27" s="124">
        <f>SUM(E27/2)</f>
        <v>27</v>
      </c>
      <c r="H27" s="141" t="s">
        <v>118</v>
      </c>
      <c r="I27" s="188">
        <v>21</v>
      </c>
      <c r="J27" s="161">
        <v>25</v>
      </c>
    </row>
    <row r="28" spans="1:10" x14ac:dyDescent="0.25">
      <c r="A28" s="136" t="s">
        <v>284</v>
      </c>
      <c r="B28" s="18">
        <v>24</v>
      </c>
      <c r="C28" s="35"/>
      <c r="D28" s="12">
        <v>127</v>
      </c>
      <c r="E28" s="124">
        <f t="shared" si="0"/>
        <v>151</v>
      </c>
      <c r="F28" s="124">
        <f>SUM(E28/2)</f>
        <v>75.5</v>
      </c>
      <c r="H28" s="136" t="s">
        <v>41</v>
      </c>
      <c r="I28" s="187">
        <v>21.5</v>
      </c>
      <c r="J28" s="161">
        <v>26</v>
      </c>
    </row>
    <row r="29" spans="1:10" x14ac:dyDescent="0.25">
      <c r="A29" s="136" t="s">
        <v>35</v>
      </c>
      <c r="B29" s="13"/>
      <c r="C29" s="35"/>
      <c r="D29" s="16">
        <v>79</v>
      </c>
      <c r="E29" s="124">
        <f t="shared" si="0"/>
        <v>79</v>
      </c>
      <c r="F29" s="124">
        <f>SUM(E29)</f>
        <v>79</v>
      </c>
      <c r="H29" s="136" t="s">
        <v>61</v>
      </c>
      <c r="I29" s="187">
        <v>23.5</v>
      </c>
      <c r="J29" s="161">
        <v>27</v>
      </c>
    </row>
    <row r="30" spans="1:10" x14ac:dyDescent="0.25">
      <c r="A30" s="136" t="s">
        <v>36</v>
      </c>
      <c r="B30" s="12">
        <v>36</v>
      </c>
      <c r="C30" s="35"/>
      <c r="D30" s="12">
        <v>123</v>
      </c>
      <c r="E30" s="124">
        <f t="shared" si="0"/>
        <v>159</v>
      </c>
      <c r="F30" s="124">
        <f>SUM(E30/2)</f>
        <v>79.5</v>
      </c>
      <c r="H30" s="136" t="s">
        <v>70</v>
      </c>
      <c r="I30" s="187">
        <v>23.5</v>
      </c>
      <c r="J30" s="161">
        <v>28</v>
      </c>
    </row>
    <row r="31" spans="1:10" x14ac:dyDescent="0.25">
      <c r="A31" s="136" t="s">
        <v>37</v>
      </c>
      <c r="B31" s="12">
        <v>37</v>
      </c>
      <c r="C31" s="35"/>
      <c r="D31" s="11">
        <v>21</v>
      </c>
      <c r="E31" s="124">
        <f t="shared" si="0"/>
        <v>58</v>
      </c>
      <c r="F31" s="124">
        <f>SUM(E31/2)</f>
        <v>29</v>
      </c>
      <c r="H31" s="136" t="s">
        <v>27</v>
      </c>
      <c r="I31" s="187">
        <v>24</v>
      </c>
      <c r="J31" s="161">
        <v>29</v>
      </c>
    </row>
    <row r="32" spans="1:10" x14ac:dyDescent="0.25">
      <c r="A32" s="136" t="s">
        <v>38</v>
      </c>
      <c r="B32" s="13"/>
      <c r="C32" s="35"/>
      <c r="D32" s="13"/>
      <c r="E32" s="124">
        <f t="shared" si="0"/>
        <v>0</v>
      </c>
      <c r="F32" s="124">
        <f>SUM(E32/2)</f>
        <v>0</v>
      </c>
      <c r="H32" s="136" t="s">
        <v>26</v>
      </c>
      <c r="I32" s="187">
        <v>24.333333333333332</v>
      </c>
      <c r="J32" s="161">
        <v>30</v>
      </c>
    </row>
    <row r="33" spans="1:10" x14ac:dyDescent="0.25">
      <c r="A33" s="136" t="s">
        <v>39</v>
      </c>
      <c r="B33" s="13"/>
      <c r="C33" s="35"/>
      <c r="D33" s="16">
        <v>118</v>
      </c>
      <c r="E33" s="124">
        <f t="shared" si="0"/>
        <v>118</v>
      </c>
      <c r="F33" s="124">
        <f>SUM(E33)</f>
        <v>118</v>
      </c>
      <c r="H33" s="136" t="s">
        <v>20</v>
      </c>
      <c r="I33" s="187">
        <v>25</v>
      </c>
      <c r="J33" s="161">
        <v>31</v>
      </c>
    </row>
    <row r="34" spans="1:10" x14ac:dyDescent="0.25">
      <c r="A34" s="136" t="s">
        <v>40</v>
      </c>
      <c r="B34" s="12">
        <v>54</v>
      </c>
      <c r="C34" s="35"/>
      <c r="D34" s="16">
        <v>133</v>
      </c>
      <c r="E34" s="124">
        <f t="shared" si="0"/>
        <v>187</v>
      </c>
      <c r="F34" s="124">
        <f>SUM(E34/2)</f>
        <v>93.5</v>
      </c>
      <c r="H34" s="136" t="s">
        <v>62</v>
      </c>
      <c r="I34" s="187">
        <v>26</v>
      </c>
      <c r="J34" s="161">
        <v>32</v>
      </c>
    </row>
    <row r="35" spans="1:10" x14ac:dyDescent="0.25">
      <c r="A35" s="136" t="s">
        <v>41</v>
      </c>
      <c r="B35" s="14">
        <v>20</v>
      </c>
      <c r="C35" s="35"/>
      <c r="D35" s="14">
        <v>23</v>
      </c>
      <c r="E35" s="124">
        <f t="shared" ref="E35:E66" si="1">SUM(B35:D35)</f>
        <v>43</v>
      </c>
      <c r="F35" s="124">
        <f>SUM(E35/2)</f>
        <v>21.5</v>
      </c>
      <c r="H35" s="136" t="s">
        <v>79</v>
      </c>
      <c r="I35" s="187">
        <v>26</v>
      </c>
      <c r="J35" s="161">
        <v>33</v>
      </c>
    </row>
    <row r="36" spans="1:10" x14ac:dyDescent="0.25">
      <c r="A36" s="136" t="s">
        <v>42</v>
      </c>
      <c r="B36" s="13"/>
      <c r="C36" s="35"/>
      <c r="D36" s="13"/>
      <c r="E36" s="124">
        <f t="shared" si="1"/>
        <v>0</v>
      </c>
      <c r="F36" s="124">
        <f>SUM(E36)</f>
        <v>0</v>
      </c>
      <c r="H36" s="136" t="s">
        <v>31</v>
      </c>
      <c r="I36" s="187">
        <v>26.5</v>
      </c>
      <c r="J36" s="161">
        <v>34</v>
      </c>
    </row>
    <row r="37" spans="1:10" x14ac:dyDescent="0.25">
      <c r="A37" s="136" t="s">
        <v>43</v>
      </c>
      <c r="B37" s="13"/>
      <c r="C37" s="35"/>
      <c r="D37" s="13"/>
      <c r="E37" s="124">
        <f t="shared" si="1"/>
        <v>0</v>
      </c>
      <c r="F37" s="124">
        <f>SUM(E37)</f>
        <v>0</v>
      </c>
      <c r="H37" s="136" t="s">
        <v>107</v>
      </c>
      <c r="I37" s="187">
        <v>26.666666666666668</v>
      </c>
      <c r="J37" s="161">
        <v>35</v>
      </c>
    </row>
    <row r="38" spans="1:10" x14ac:dyDescent="0.25">
      <c r="A38" s="136" t="s">
        <v>45</v>
      </c>
      <c r="B38" s="12">
        <v>58</v>
      </c>
      <c r="C38" s="35"/>
      <c r="D38" s="17">
        <v>18</v>
      </c>
      <c r="E38" s="124">
        <f t="shared" si="1"/>
        <v>76</v>
      </c>
      <c r="F38" s="124">
        <f>SUM(E38/2)</f>
        <v>38</v>
      </c>
      <c r="H38" s="136" t="s">
        <v>33</v>
      </c>
      <c r="I38" s="187">
        <v>27</v>
      </c>
      <c r="J38" s="161">
        <v>36</v>
      </c>
    </row>
    <row r="39" spans="1:10" x14ac:dyDescent="0.25">
      <c r="A39" s="136" t="s">
        <v>44</v>
      </c>
      <c r="B39" s="18">
        <v>26</v>
      </c>
      <c r="C39" s="35"/>
      <c r="D39" s="12">
        <v>126</v>
      </c>
      <c r="E39" s="124">
        <f t="shared" si="1"/>
        <v>152</v>
      </c>
      <c r="F39" s="124">
        <f>SUM(E39/8)</f>
        <v>19</v>
      </c>
      <c r="H39" s="136" t="s">
        <v>85</v>
      </c>
      <c r="I39" s="187">
        <v>27.5</v>
      </c>
      <c r="J39" s="161">
        <v>37</v>
      </c>
    </row>
    <row r="40" spans="1:10" x14ac:dyDescent="0.25">
      <c r="A40" s="136" t="s">
        <v>46</v>
      </c>
      <c r="B40" s="13"/>
      <c r="C40" s="35"/>
      <c r="D40" s="16">
        <v>49</v>
      </c>
      <c r="E40" s="124">
        <f t="shared" si="1"/>
        <v>49</v>
      </c>
      <c r="F40" s="124">
        <f>SUM(E40)</f>
        <v>49</v>
      </c>
      <c r="H40" s="136" t="s">
        <v>96</v>
      </c>
      <c r="I40" s="187">
        <v>27.666666666666668</v>
      </c>
      <c r="J40" s="161">
        <v>38</v>
      </c>
    </row>
    <row r="41" spans="1:10" x14ac:dyDescent="0.25">
      <c r="A41" s="136" t="s">
        <v>47</v>
      </c>
      <c r="B41" s="13"/>
      <c r="C41" s="35"/>
      <c r="D41" s="16">
        <v>50</v>
      </c>
      <c r="E41" s="124">
        <f t="shared" si="1"/>
        <v>50</v>
      </c>
      <c r="F41" s="124">
        <f>SUM(E41)</f>
        <v>50</v>
      </c>
      <c r="H41" s="136" t="s">
        <v>75</v>
      </c>
      <c r="I41" s="187">
        <v>28.333333333333332</v>
      </c>
      <c r="J41" s="161">
        <v>39</v>
      </c>
    </row>
    <row r="42" spans="1:10" x14ac:dyDescent="0.25">
      <c r="A42" s="136" t="s">
        <v>48</v>
      </c>
      <c r="B42" s="13"/>
      <c r="C42" s="35"/>
      <c r="D42" s="13"/>
      <c r="E42" s="124">
        <f t="shared" si="1"/>
        <v>0</v>
      </c>
      <c r="F42" s="124">
        <f>SUM(E42)</f>
        <v>0</v>
      </c>
      <c r="H42" s="136" t="s">
        <v>88</v>
      </c>
      <c r="I42" s="187">
        <v>28.714285714285715</v>
      </c>
      <c r="J42" s="161">
        <v>40</v>
      </c>
    </row>
    <row r="43" spans="1:10" x14ac:dyDescent="0.25">
      <c r="A43" s="136" t="s">
        <v>544</v>
      </c>
      <c r="B43" s="12">
        <v>29</v>
      </c>
      <c r="C43" s="35"/>
      <c r="D43" s="16">
        <v>129</v>
      </c>
      <c r="E43" s="124">
        <f t="shared" si="1"/>
        <v>158</v>
      </c>
      <c r="F43" s="124">
        <f>SUM(E43/2)</f>
        <v>79</v>
      </c>
      <c r="H43" s="136" t="s">
        <v>37</v>
      </c>
      <c r="I43" s="187">
        <v>29</v>
      </c>
      <c r="J43" s="161">
        <v>41</v>
      </c>
    </row>
    <row r="44" spans="1:10" x14ac:dyDescent="0.25">
      <c r="A44" s="136" t="s">
        <v>50</v>
      </c>
      <c r="B44" s="13"/>
      <c r="C44" s="35"/>
      <c r="D44" s="16">
        <v>88</v>
      </c>
      <c r="E44" s="124">
        <f t="shared" si="1"/>
        <v>88</v>
      </c>
      <c r="F44" s="124">
        <f>SUM(E44/2)</f>
        <v>44</v>
      </c>
      <c r="H44" s="136" t="s">
        <v>76</v>
      </c>
      <c r="I44" s="187">
        <v>29</v>
      </c>
      <c r="J44" s="161">
        <v>42</v>
      </c>
    </row>
    <row r="45" spans="1:10" x14ac:dyDescent="0.25">
      <c r="A45" s="136" t="s">
        <v>51</v>
      </c>
      <c r="B45" s="16">
        <v>30</v>
      </c>
      <c r="C45" s="35"/>
      <c r="D45" s="16">
        <v>109</v>
      </c>
      <c r="E45" s="124">
        <f t="shared" si="1"/>
        <v>139</v>
      </c>
      <c r="F45" s="124">
        <f>SUM(E45/2)</f>
        <v>69.5</v>
      </c>
      <c r="H45" s="136" t="s">
        <v>66</v>
      </c>
      <c r="I45" s="187">
        <v>31</v>
      </c>
      <c r="J45" s="161">
        <v>43</v>
      </c>
    </row>
    <row r="46" spans="1:10" x14ac:dyDescent="0.25">
      <c r="A46" s="136" t="s">
        <v>52</v>
      </c>
      <c r="B46" s="18">
        <v>31</v>
      </c>
      <c r="C46" s="35"/>
      <c r="D46" s="17">
        <v>36</v>
      </c>
      <c r="E46" s="124">
        <f t="shared" si="1"/>
        <v>67</v>
      </c>
      <c r="F46" s="124">
        <f>SUM(E46/2)</f>
        <v>33.5</v>
      </c>
      <c r="H46" s="136" t="s">
        <v>123</v>
      </c>
      <c r="I46" s="187">
        <v>31</v>
      </c>
      <c r="J46" s="161">
        <v>44</v>
      </c>
    </row>
    <row r="47" spans="1:10" x14ac:dyDescent="0.25">
      <c r="A47" s="136" t="s">
        <v>53</v>
      </c>
      <c r="B47" s="13"/>
      <c r="C47" s="35"/>
      <c r="D47" s="16">
        <v>56</v>
      </c>
      <c r="E47" s="124">
        <f t="shared" si="1"/>
        <v>56</v>
      </c>
      <c r="F47" s="124">
        <f>SUM(E47)</f>
        <v>56</v>
      </c>
      <c r="H47" s="141" t="s">
        <v>114</v>
      </c>
      <c r="I47" s="188">
        <v>32</v>
      </c>
      <c r="J47" s="161">
        <v>45</v>
      </c>
    </row>
    <row r="48" spans="1:10" x14ac:dyDescent="0.25">
      <c r="A48" s="136" t="s">
        <v>54</v>
      </c>
      <c r="B48" s="18"/>
      <c r="C48" s="34"/>
      <c r="D48" s="12">
        <v>58</v>
      </c>
      <c r="E48" s="124">
        <f t="shared" si="1"/>
        <v>58</v>
      </c>
      <c r="F48" s="124">
        <f>SUM(E48)</f>
        <v>58</v>
      </c>
      <c r="H48" s="136" t="s">
        <v>551</v>
      </c>
      <c r="I48" s="187">
        <v>32.5</v>
      </c>
      <c r="J48" s="161">
        <v>46</v>
      </c>
    </row>
    <row r="49" spans="1:10" x14ac:dyDescent="0.25">
      <c r="A49" s="136" t="s">
        <v>55</v>
      </c>
      <c r="B49" s="12">
        <v>33</v>
      </c>
      <c r="C49" s="34"/>
      <c r="D49" s="12">
        <v>59</v>
      </c>
      <c r="E49" s="124">
        <f t="shared" si="1"/>
        <v>92</v>
      </c>
      <c r="F49" s="124">
        <f>SUM(E49/2)</f>
        <v>46</v>
      </c>
      <c r="H49" s="136" t="s">
        <v>87</v>
      </c>
      <c r="I49" s="187">
        <v>33</v>
      </c>
      <c r="J49" s="161">
        <v>47</v>
      </c>
    </row>
    <row r="50" spans="1:10" x14ac:dyDescent="0.25">
      <c r="A50" s="136" t="s">
        <v>56</v>
      </c>
      <c r="B50" s="18"/>
      <c r="C50" s="34"/>
      <c r="D50" s="11"/>
      <c r="E50" s="124">
        <f t="shared" si="1"/>
        <v>0</v>
      </c>
      <c r="F50" s="124">
        <f>SUM(E50)</f>
        <v>0</v>
      </c>
      <c r="H50" s="136" t="s">
        <v>52</v>
      </c>
      <c r="I50" s="187">
        <v>33.5</v>
      </c>
      <c r="J50" s="161">
        <v>48</v>
      </c>
    </row>
    <row r="51" spans="1:10" x14ac:dyDescent="0.25">
      <c r="A51" s="136" t="s">
        <v>57</v>
      </c>
      <c r="B51" s="12">
        <v>44</v>
      </c>
      <c r="C51" s="34"/>
      <c r="D51" s="12">
        <v>143</v>
      </c>
      <c r="E51" s="124">
        <f t="shared" si="1"/>
        <v>187</v>
      </c>
      <c r="F51" s="124">
        <f>SUM(E51/2)</f>
        <v>93.5</v>
      </c>
      <c r="H51" s="136" t="s">
        <v>77</v>
      </c>
      <c r="I51" s="187">
        <v>33.75</v>
      </c>
      <c r="J51" s="161">
        <v>49</v>
      </c>
    </row>
    <row r="52" spans="1:10" x14ac:dyDescent="0.25">
      <c r="A52" s="136" t="s">
        <v>58</v>
      </c>
      <c r="B52" s="18"/>
      <c r="C52" s="34"/>
      <c r="D52" s="11"/>
      <c r="E52" s="124">
        <f t="shared" si="1"/>
        <v>0</v>
      </c>
      <c r="F52" s="124">
        <f>SUM(E52)</f>
        <v>0</v>
      </c>
      <c r="H52" s="136" t="s">
        <v>126</v>
      </c>
      <c r="I52" s="188">
        <v>34</v>
      </c>
      <c r="J52" s="161">
        <v>50</v>
      </c>
    </row>
    <row r="53" spans="1:10" x14ac:dyDescent="0.25">
      <c r="A53" s="136" t="s">
        <v>59</v>
      </c>
      <c r="B53" s="18"/>
      <c r="C53" s="34"/>
      <c r="D53" s="12">
        <v>121</v>
      </c>
      <c r="E53" s="124">
        <f t="shared" si="1"/>
        <v>121</v>
      </c>
      <c r="F53" s="124">
        <f>SUM(E53)</f>
        <v>121</v>
      </c>
      <c r="H53" s="136" t="s">
        <v>71</v>
      </c>
      <c r="I53" s="187">
        <v>37</v>
      </c>
      <c r="J53" s="161">
        <v>51</v>
      </c>
    </row>
    <row r="54" spans="1:10" x14ac:dyDescent="0.25">
      <c r="A54" s="136" t="s">
        <v>60</v>
      </c>
      <c r="B54" s="18"/>
      <c r="C54" s="34"/>
      <c r="D54" s="11"/>
      <c r="E54" s="124">
        <f t="shared" si="1"/>
        <v>0</v>
      </c>
      <c r="F54" s="124">
        <f>SUM(E54/6)</f>
        <v>0</v>
      </c>
      <c r="H54" s="136" t="s">
        <v>45</v>
      </c>
      <c r="I54" s="187">
        <v>38</v>
      </c>
      <c r="J54" s="161">
        <v>52</v>
      </c>
    </row>
    <row r="55" spans="1:10" x14ac:dyDescent="0.25">
      <c r="A55" s="136" t="s">
        <v>61</v>
      </c>
      <c r="B55" s="18"/>
      <c r="C55" s="34">
        <v>16</v>
      </c>
      <c r="D55" s="11">
        <v>31</v>
      </c>
      <c r="E55" s="124">
        <f t="shared" si="1"/>
        <v>47</v>
      </c>
      <c r="F55" s="124">
        <f>SUM(E55/2)</f>
        <v>23.5</v>
      </c>
      <c r="H55" s="141" t="s">
        <v>117</v>
      </c>
      <c r="I55" s="188">
        <v>38</v>
      </c>
      <c r="J55" s="161">
        <v>53</v>
      </c>
    </row>
    <row r="56" spans="1:10" x14ac:dyDescent="0.25">
      <c r="A56" s="136" t="s">
        <v>62</v>
      </c>
      <c r="B56" s="18">
        <v>17</v>
      </c>
      <c r="C56" s="34"/>
      <c r="D56" s="11">
        <v>35</v>
      </c>
      <c r="E56" s="124">
        <f t="shared" si="1"/>
        <v>52</v>
      </c>
      <c r="F56" s="124">
        <f>SUM(E56/2)</f>
        <v>26</v>
      </c>
      <c r="H56" s="136" t="s">
        <v>124</v>
      </c>
      <c r="I56" s="187">
        <v>41</v>
      </c>
      <c r="J56" s="161">
        <v>54</v>
      </c>
    </row>
    <row r="57" spans="1:10" x14ac:dyDescent="0.25">
      <c r="A57" s="136" t="s">
        <v>63</v>
      </c>
      <c r="B57" s="18"/>
      <c r="C57" s="34"/>
      <c r="D57" s="12">
        <v>112</v>
      </c>
      <c r="E57" s="124">
        <f t="shared" si="1"/>
        <v>112</v>
      </c>
      <c r="F57" s="124">
        <f>SUM(E57)</f>
        <v>112</v>
      </c>
      <c r="H57" s="136" t="s">
        <v>29</v>
      </c>
      <c r="I57" s="187">
        <v>43</v>
      </c>
      <c r="J57" s="161">
        <v>55</v>
      </c>
    </row>
    <row r="58" spans="1:10" x14ac:dyDescent="0.25">
      <c r="A58" s="136" t="s">
        <v>64</v>
      </c>
      <c r="B58" s="18"/>
      <c r="C58" s="34"/>
      <c r="D58" s="11"/>
      <c r="E58" s="124">
        <f t="shared" si="1"/>
        <v>0</v>
      </c>
      <c r="F58" s="124">
        <f>SUM(E58/5)</f>
        <v>0</v>
      </c>
      <c r="H58" s="136" t="s">
        <v>50</v>
      </c>
      <c r="I58" s="187">
        <v>44</v>
      </c>
      <c r="J58" s="161">
        <v>56</v>
      </c>
    </row>
    <row r="59" spans="1:10" x14ac:dyDescent="0.25">
      <c r="A59" s="136" t="s">
        <v>65</v>
      </c>
      <c r="B59" s="18"/>
      <c r="C59" s="34"/>
      <c r="D59" s="11"/>
      <c r="E59" s="124">
        <f t="shared" si="1"/>
        <v>0</v>
      </c>
      <c r="F59" s="124">
        <f>SUM(E59/3)</f>
        <v>0</v>
      </c>
      <c r="H59" s="136" t="s">
        <v>89</v>
      </c>
      <c r="I59" s="187">
        <v>45.5</v>
      </c>
      <c r="J59" s="161">
        <v>57</v>
      </c>
    </row>
    <row r="60" spans="1:10" x14ac:dyDescent="0.25">
      <c r="A60" s="136" t="s">
        <v>66</v>
      </c>
      <c r="B60" s="12">
        <v>47</v>
      </c>
      <c r="C60" s="34"/>
      <c r="D60" s="11">
        <v>15</v>
      </c>
      <c r="E60" s="124">
        <f t="shared" si="1"/>
        <v>62</v>
      </c>
      <c r="F60" s="124">
        <f>SUM(E60/2)</f>
        <v>31</v>
      </c>
      <c r="H60" s="136" t="s">
        <v>55</v>
      </c>
      <c r="I60" s="187">
        <v>46</v>
      </c>
      <c r="J60" s="161">
        <v>58</v>
      </c>
    </row>
    <row r="61" spans="1:10" x14ac:dyDescent="0.25">
      <c r="A61" s="136" t="s">
        <v>67</v>
      </c>
      <c r="B61" s="18"/>
      <c r="C61" s="34"/>
      <c r="D61" s="11">
        <v>34</v>
      </c>
      <c r="E61" s="124">
        <f t="shared" si="1"/>
        <v>34</v>
      </c>
      <c r="F61" s="124">
        <f>SUM(E61/5)</f>
        <v>6.8</v>
      </c>
      <c r="H61" s="136" t="s">
        <v>46</v>
      </c>
      <c r="I61" s="187">
        <v>49</v>
      </c>
      <c r="J61" s="161">
        <v>59</v>
      </c>
    </row>
    <row r="62" spans="1:10" x14ac:dyDescent="0.25">
      <c r="A62" s="136" t="s">
        <v>68</v>
      </c>
      <c r="B62" s="18"/>
      <c r="C62" s="34"/>
      <c r="D62" s="12">
        <v>134</v>
      </c>
      <c r="E62" s="124">
        <f t="shared" si="1"/>
        <v>134</v>
      </c>
      <c r="F62" s="124">
        <f>SUM(E62)</f>
        <v>134</v>
      </c>
      <c r="H62" s="136" t="s">
        <v>47</v>
      </c>
      <c r="I62" s="187">
        <v>50</v>
      </c>
      <c r="J62" s="161">
        <v>60</v>
      </c>
    </row>
    <row r="63" spans="1:10" x14ac:dyDescent="0.25">
      <c r="A63" s="136" t="s">
        <v>69</v>
      </c>
      <c r="B63" s="18"/>
      <c r="C63" s="34"/>
      <c r="D63" s="11"/>
      <c r="E63" s="124">
        <f t="shared" si="1"/>
        <v>0</v>
      </c>
      <c r="F63" s="124">
        <f>SUM(E63/5)</f>
        <v>0</v>
      </c>
      <c r="H63" s="136" t="s">
        <v>19</v>
      </c>
      <c r="I63" s="187">
        <v>50.5</v>
      </c>
      <c r="J63" s="161">
        <v>61</v>
      </c>
    </row>
    <row r="64" spans="1:10" x14ac:dyDescent="0.25">
      <c r="A64" s="136" t="s">
        <v>70</v>
      </c>
      <c r="B64" s="18">
        <v>9</v>
      </c>
      <c r="C64" s="34"/>
      <c r="D64" s="11">
        <v>38</v>
      </c>
      <c r="E64" s="124">
        <f t="shared" si="1"/>
        <v>47</v>
      </c>
      <c r="F64" s="124">
        <f>SUM(E64/2)</f>
        <v>23.5</v>
      </c>
      <c r="H64" s="136" t="s">
        <v>93</v>
      </c>
      <c r="I64" s="187">
        <v>51</v>
      </c>
      <c r="J64" s="161">
        <v>62</v>
      </c>
    </row>
    <row r="65" spans="1:10" x14ac:dyDescent="0.25">
      <c r="A65" s="136" t="s">
        <v>71</v>
      </c>
      <c r="B65" s="18"/>
      <c r="C65" s="34"/>
      <c r="D65" s="11">
        <v>37</v>
      </c>
      <c r="E65" s="124">
        <f t="shared" si="1"/>
        <v>37</v>
      </c>
      <c r="F65" s="124">
        <f>SUM(E65)</f>
        <v>37</v>
      </c>
      <c r="H65" s="141" t="s">
        <v>119</v>
      </c>
      <c r="I65" s="188">
        <v>52</v>
      </c>
      <c r="J65" s="161">
        <v>63</v>
      </c>
    </row>
    <row r="66" spans="1:10" x14ac:dyDescent="0.25">
      <c r="A66" s="136" t="s">
        <v>72</v>
      </c>
      <c r="B66" s="18"/>
      <c r="C66" s="34"/>
      <c r="D66" s="12">
        <v>72</v>
      </c>
      <c r="E66" s="124">
        <f t="shared" si="1"/>
        <v>72</v>
      </c>
      <c r="F66" s="124">
        <f>SUM(E66/5)</f>
        <v>14.4</v>
      </c>
      <c r="H66" s="136" t="s">
        <v>99</v>
      </c>
      <c r="I66" s="187">
        <v>54.5</v>
      </c>
      <c r="J66" s="161">
        <v>64</v>
      </c>
    </row>
    <row r="67" spans="1:10" x14ac:dyDescent="0.25">
      <c r="A67" s="136" t="s">
        <v>73</v>
      </c>
      <c r="B67" s="18"/>
      <c r="C67" s="34"/>
      <c r="D67" s="12">
        <v>121</v>
      </c>
      <c r="E67" s="124">
        <f t="shared" ref="E67:E98" si="2">SUM(B67:D67)</f>
        <v>121</v>
      </c>
      <c r="F67" s="124">
        <f>SUM(E67/2)</f>
        <v>60.5</v>
      </c>
      <c r="H67" s="136" t="s">
        <v>30</v>
      </c>
      <c r="I67" s="187">
        <v>54.666666666666664</v>
      </c>
      <c r="J67" s="161">
        <v>65</v>
      </c>
    </row>
    <row r="68" spans="1:10" x14ac:dyDescent="0.25">
      <c r="A68" s="136" t="s">
        <v>74</v>
      </c>
      <c r="B68" s="18"/>
      <c r="C68" s="34"/>
      <c r="D68" s="12">
        <v>128</v>
      </c>
      <c r="E68" s="128">
        <f t="shared" si="2"/>
        <v>128</v>
      </c>
      <c r="F68" s="128">
        <f>SUM(E68)</f>
        <v>128</v>
      </c>
      <c r="H68" s="136" t="s">
        <v>53</v>
      </c>
      <c r="I68" s="187">
        <v>56</v>
      </c>
      <c r="J68" s="161">
        <v>66</v>
      </c>
    </row>
    <row r="69" spans="1:10" x14ac:dyDescent="0.25">
      <c r="A69" s="136" t="s">
        <v>76</v>
      </c>
      <c r="B69" s="18">
        <v>45</v>
      </c>
      <c r="C69" s="34"/>
      <c r="D69" s="11">
        <v>13</v>
      </c>
      <c r="E69" s="124">
        <f t="shared" si="2"/>
        <v>58</v>
      </c>
      <c r="F69" s="124">
        <f>SUM(E69/2)</f>
        <v>29</v>
      </c>
      <c r="H69" s="136" t="s">
        <v>24</v>
      </c>
      <c r="I69" s="187">
        <v>56.5</v>
      </c>
      <c r="J69" s="161">
        <v>67</v>
      </c>
    </row>
    <row r="70" spans="1:10" x14ac:dyDescent="0.25">
      <c r="A70" s="136" t="s">
        <v>75</v>
      </c>
      <c r="B70" s="12">
        <v>48</v>
      </c>
      <c r="C70" s="34">
        <v>10</v>
      </c>
      <c r="D70" s="11">
        <v>27</v>
      </c>
      <c r="E70" s="124">
        <f t="shared" si="2"/>
        <v>85</v>
      </c>
      <c r="F70" s="124">
        <f>SUM(E70/3)</f>
        <v>28.333333333333332</v>
      </c>
      <c r="H70" s="136" t="s">
        <v>54</v>
      </c>
      <c r="I70" s="187">
        <v>58</v>
      </c>
      <c r="J70" s="161">
        <v>68</v>
      </c>
    </row>
    <row r="71" spans="1:10" x14ac:dyDescent="0.25">
      <c r="A71" s="136" t="s">
        <v>77</v>
      </c>
      <c r="B71" s="18"/>
      <c r="C71" s="34">
        <v>11</v>
      </c>
      <c r="D71" s="12">
        <v>124</v>
      </c>
      <c r="E71" s="124">
        <f t="shared" si="2"/>
        <v>135</v>
      </c>
      <c r="F71" s="124">
        <f>SUM(E71/4)</f>
        <v>33.75</v>
      </c>
      <c r="H71" s="136" t="s">
        <v>73</v>
      </c>
      <c r="I71" s="187">
        <v>60.5</v>
      </c>
      <c r="J71" s="161">
        <v>69</v>
      </c>
    </row>
    <row r="72" spans="1:10" x14ac:dyDescent="0.25">
      <c r="A72" s="136" t="s">
        <v>78</v>
      </c>
      <c r="B72" s="18"/>
      <c r="C72" s="34"/>
      <c r="D72" s="12">
        <v>76</v>
      </c>
      <c r="E72" s="124">
        <f t="shared" si="2"/>
        <v>76</v>
      </c>
      <c r="F72" s="124">
        <f>SUM(E72)</f>
        <v>76</v>
      </c>
      <c r="H72" s="141" t="s">
        <v>113</v>
      </c>
      <c r="I72" s="188">
        <v>64.5</v>
      </c>
      <c r="J72" s="161">
        <v>70</v>
      </c>
    </row>
    <row r="73" spans="1:10" x14ac:dyDescent="0.25">
      <c r="A73" s="136" t="s">
        <v>79</v>
      </c>
      <c r="B73" s="18"/>
      <c r="C73" s="34"/>
      <c r="D73" s="11">
        <v>26</v>
      </c>
      <c r="E73" s="124">
        <f t="shared" si="2"/>
        <v>26</v>
      </c>
      <c r="F73" s="124">
        <f>SUM(E73)</f>
        <v>26</v>
      </c>
      <c r="H73" s="141" t="s">
        <v>116</v>
      </c>
      <c r="I73" s="188">
        <v>69</v>
      </c>
      <c r="J73" s="161">
        <v>71</v>
      </c>
    </row>
    <row r="74" spans="1:10" x14ac:dyDescent="0.25">
      <c r="A74" s="136" t="s">
        <v>80</v>
      </c>
      <c r="B74" s="12">
        <v>41</v>
      </c>
      <c r="C74" s="34"/>
      <c r="D74" s="12">
        <v>71</v>
      </c>
      <c r="E74" s="124">
        <f t="shared" si="2"/>
        <v>112</v>
      </c>
      <c r="F74" s="124">
        <f>SUM(E74/7)</f>
        <v>16</v>
      </c>
      <c r="H74" s="136" t="s">
        <v>51</v>
      </c>
      <c r="I74" s="187">
        <v>69.5</v>
      </c>
      <c r="J74" s="161">
        <v>72</v>
      </c>
    </row>
    <row r="75" spans="1:10" x14ac:dyDescent="0.25">
      <c r="A75" s="136" t="s">
        <v>81</v>
      </c>
      <c r="B75" s="18"/>
      <c r="C75" s="34"/>
      <c r="D75" s="12">
        <v>44</v>
      </c>
      <c r="E75" s="124">
        <f t="shared" si="2"/>
        <v>44</v>
      </c>
      <c r="F75" s="124">
        <f>SUM(E75/7)</f>
        <v>6.2857142857142856</v>
      </c>
      <c r="H75" s="136" t="s">
        <v>9</v>
      </c>
      <c r="I75" s="187">
        <v>69.666666666666671</v>
      </c>
      <c r="J75" s="161">
        <v>73</v>
      </c>
    </row>
    <row r="76" spans="1:10" x14ac:dyDescent="0.25">
      <c r="A76" s="136" t="s">
        <v>82</v>
      </c>
      <c r="B76" s="18"/>
      <c r="C76" s="34"/>
      <c r="D76" s="12">
        <v>77</v>
      </c>
      <c r="E76" s="124">
        <f t="shared" si="2"/>
        <v>77</v>
      </c>
      <c r="F76" s="124">
        <f>SUM(E76)</f>
        <v>77</v>
      </c>
      <c r="H76" s="136" t="s">
        <v>284</v>
      </c>
      <c r="I76" s="187">
        <v>75.5</v>
      </c>
      <c r="J76" s="161">
        <v>74</v>
      </c>
    </row>
    <row r="77" spans="1:10" x14ac:dyDescent="0.25">
      <c r="A77" s="136" t="s">
        <v>83</v>
      </c>
      <c r="B77" s="18">
        <v>21</v>
      </c>
      <c r="C77" s="19">
        <v>4</v>
      </c>
      <c r="D77" s="1">
        <v>17</v>
      </c>
      <c r="E77" s="124">
        <f t="shared" si="2"/>
        <v>42</v>
      </c>
      <c r="F77" s="124">
        <f>SUM(E77/3)</f>
        <v>14</v>
      </c>
      <c r="H77" s="18" t="s">
        <v>92</v>
      </c>
      <c r="I77" s="188">
        <v>75.666666666666671</v>
      </c>
      <c r="J77" s="161">
        <v>75</v>
      </c>
    </row>
    <row r="78" spans="1:10" x14ac:dyDescent="0.25">
      <c r="A78" s="136" t="s">
        <v>84</v>
      </c>
      <c r="B78" s="18"/>
      <c r="C78" s="19">
        <v>27</v>
      </c>
      <c r="D78" s="12">
        <v>131</v>
      </c>
      <c r="E78" s="124">
        <f t="shared" si="2"/>
        <v>158</v>
      </c>
      <c r="F78" s="124">
        <f>SUM(E78/8)</f>
        <v>19.75</v>
      </c>
      <c r="H78" s="136" t="s">
        <v>78</v>
      </c>
      <c r="I78" s="187">
        <v>76</v>
      </c>
      <c r="J78" s="161">
        <v>76</v>
      </c>
    </row>
    <row r="79" spans="1:10" x14ac:dyDescent="0.25">
      <c r="A79" s="136" t="s">
        <v>85</v>
      </c>
      <c r="B79" s="18">
        <v>13</v>
      </c>
      <c r="C79" s="19"/>
      <c r="D79" s="18">
        <v>42</v>
      </c>
      <c r="E79" s="124">
        <f t="shared" si="2"/>
        <v>55</v>
      </c>
      <c r="F79" s="124">
        <f>SUM(E79/2)</f>
        <v>27.5</v>
      </c>
      <c r="H79" s="136" t="s">
        <v>82</v>
      </c>
      <c r="I79" s="187">
        <v>77</v>
      </c>
      <c r="J79" s="161">
        <v>77</v>
      </c>
    </row>
    <row r="80" spans="1:10" x14ac:dyDescent="0.25">
      <c r="A80" s="136" t="s">
        <v>86</v>
      </c>
      <c r="B80" s="18"/>
      <c r="C80" s="19"/>
      <c r="D80" s="18"/>
      <c r="E80" s="124">
        <f t="shared" si="2"/>
        <v>0</v>
      </c>
      <c r="F80" s="124">
        <f>SUM(E80)</f>
        <v>0</v>
      </c>
      <c r="H80" s="136" t="s">
        <v>35</v>
      </c>
      <c r="I80" s="187">
        <v>79</v>
      </c>
      <c r="J80" s="161">
        <v>78</v>
      </c>
    </row>
    <row r="81" spans="1:10" x14ac:dyDescent="0.25">
      <c r="A81" s="136" t="s">
        <v>87</v>
      </c>
      <c r="B81" s="12">
        <v>50</v>
      </c>
      <c r="C81" s="19"/>
      <c r="D81" s="18">
        <v>16</v>
      </c>
      <c r="E81" s="124">
        <f t="shared" si="2"/>
        <v>66</v>
      </c>
      <c r="F81" s="124">
        <f>SUM(E81/2)</f>
        <v>33</v>
      </c>
      <c r="H81" s="136" t="s">
        <v>544</v>
      </c>
      <c r="I81" s="187">
        <v>79</v>
      </c>
      <c r="J81" s="161">
        <v>79</v>
      </c>
    </row>
    <row r="82" spans="1:10" x14ac:dyDescent="0.25">
      <c r="A82" s="136" t="s">
        <v>88</v>
      </c>
      <c r="B82" s="12">
        <v>56</v>
      </c>
      <c r="C82" s="19"/>
      <c r="D82" s="12">
        <v>145</v>
      </c>
      <c r="E82" s="124">
        <f t="shared" si="2"/>
        <v>201</v>
      </c>
      <c r="F82" s="124">
        <f>SUM(E82/7)</f>
        <v>28.714285714285715</v>
      </c>
      <c r="H82" s="136" t="s">
        <v>36</v>
      </c>
      <c r="I82" s="187">
        <v>79.5</v>
      </c>
      <c r="J82" s="161">
        <v>80</v>
      </c>
    </row>
    <row r="83" spans="1:10" x14ac:dyDescent="0.25">
      <c r="A83" s="136" t="s">
        <v>551</v>
      </c>
      <c r="B83" s="12">
        <v>53</v>
      </c>
      <c r="C83" s="19"/>
      <c r="D83" s="18">
        <v>12</v>
      </c>
      <c r="E83" s="124">
        <f t="shared" si="2"/>
        <v>65</v>
      </c>
      <c r="F83" s="124">
        <f>SUM(E83/2)</f>
        <v>32.5</v>
      </c>
      <c r="H83" s="136" t="s">
        <v>28</v>
      </c>
      <c r="I83" s="187">
        <v>81</v>
      </c>
      <c r="J83" s="161">
        <v>81</v>
      </c>
    </row>
    <row r="84" spans="1:10" x14ac:dyDescent="0.25">
      <c r="A84" s="136" t="s">
        <v>89</v>
      </c>
      <c r="B84" s="12">
        <v>40</v>
      </c>
      <c r="C84" s="19"/>
      <c r="D84" s="20">
        <v>51</v>
      </c>
      <c r="E84" s="124">
        <f t="shared" si="2"/>
        <v>91</v>
      </c>
      <c r="F84" s="124">
        <f>SUM(E84/2)</f>
        <v>45.5</v>
      </c>
      <c r="H84" s="136" t="s">
        <v>91</v>
      </c>
      <c r="I84" s="189">
        <v>82.5</v>
      </c>
      <c r="J84" s="161">
        <v>82</v>
      </c>
    </row>
    <row r="85" spans="1:10" x14ac:dyDescent="0.25">
      <c r="A85" s="136" t="s">
        <v>107</v>
      </c>
      <c r="B85" s="12">
        <v>42</v>
      </c>
      <c r="C85" s="19">
        <v>6</v>
      </c>
      <c r="D85" s="20">
        <v>32</v>
      </c>
      <c r="E85" s="124">
        <f t="shared" si="2"/>
        <v>80</v>
      </c>
      <c r="F85" s="124">
        <f>SUM(E85/3)</f>
        <v>26.666666666666668</v>
      </c>
      <c r="H85" s="136" t="s">
        <v>40</v>
      </c>
      <c r="I85" s="189">
        <v>93.5</v>
      </c>
      <c r="J85" s="161">
        <v>83</v>
      </c>
    </row>
    <row r="86" spans="1:10" x14ac:dyDescent="0.25">
      <c r="A86" s="136" t="s">
        <v>90</v>
      </c>
      <c r="B86" s="18"/>
      <c r="C86" s="34"/>
      <c r="D86" s="11"/>
      <c r="E86" s="124">
        <f t="shared" si="2"/>
        <v>0</v>
      </c>
      <c r="F86" s="124">
        <f>SUM(E86)</f>
        <v>0</v>
      </c>
      <c r="H86" s="136" t="s">
        <v>57</v>
      </c>
      <c r="I86" s="189">
        <v>93.5</v>
      </c>
      <c r="J86" s="161">
        <v>84</v>
      </c>
    </row>
    <row r="87" spans="1:10" x14ac:dyDescent="0.25">
      <c r="A87" s="136" t="s">
        <v>91</v>
      </c>
      <c r="B87" s="12">
        <v>28</v>
      </c>
      <c r="C87" s="34"/>
      <c r="D87" s="12">
        <v>137</v>
      </c>
      <c r="E87" s="124">
        <f t="shared" si="2"/>
        <v>165</v>
      </c>
      <c r="F87" s="124">
        <f>SUM(E87/2)</f>
        <v>82.5</v>
      </c>
      <c r="H87" s="136" t="s">
        <v>97</v>
      </c>
      <c r="I87" s="187">
        <v>102.5</v>
      </c>
      <c r="J87" s="161">
        <v>85</v>
      </c>
    </row>
    <row r="88" spans="1:10" s="21" customFormat="1" x14ac:dyDescent="0.25">
      <c r="A88" s="18" t="s">
        <v>92</v>
      </c>
      <c r="B88" s="12">
        <v>57</v>
      </c>
      <c r="C88" s="39">
        <v>38</v>
      </c>
      <c r="D88" s="12">
        <v>132</v>
      </c>
      <c r="E88" s="128">
        <f t="shared" si="2"/>
        <v>227</v>
      </c>
      <c r="F88" s="128">
        <f>SUM(E88/3)</f>
        <v>75.666666666666671</v>
      </c>
      <c r="H88" s="136" t="s">
        <v>63</v>
      </c>
      <c r="I88" s="187">
        <v>112</v>
      </c>
      <c r="J88" s="161">
        <v>86</v>
      </c>
    </row>
    <row r="89" spans="1:10" x14ac:dyDescent="0.25">
      <c r="A89" s="136" t="s">
        <v>93</v>
      </c>
      <c r="B89" s="12">
        <v>51</v>
      </c>
      <c r="C89" s="34">
        <v>20</v>
      </c>
      <c r="D89" s="12">
        <v>82</v>
      </c>
      <c r="E89" s="124">
        <f t="shared" si="2"/>
        <v>153</v>
      </c>
      <c r="F89" s="124">
        <f>SUM(E89/3)</f>
        <v>51</v>
      </c>
      <c r="H89" s="136" t="s">
        <v>39</v>
      </c>
      <c r="I89" s="187">
        <v>118</v>
      </c>
      <c r="J89" s="161">
        <v>87</v>
      </c>
    </row>
    <row r="90" spans="1:10" x14ac:dyDescent="0.25">
      <c r="A90" s="136" t="s">
        <v>94</v>
      </c>
      <c r="B90" s="12"/>
      <c r="C90" s="34"/>
      <c r="D90" s="12">
        <v>141</v>
      </c>
      <c r="E90" s="124">
        <f t="shared" si="2"/>
        <v>141</v>
      </c>
      <c r="F90" s="124">
        <f>SUM(E90)</f>
        <v>141</v>
      </c>
      <c r="H90" s="136" t="s">
        <v>59</v>
      </c>
      <c r="I90" s="187">
        <v>121</v>
      </c>
      <c r="J90" s="161">
        <v>88</v>
      </c>
    </row>
    <row r="91" spans="1:10" x14ac:dyDescent="0.25">
      <c r="A91" s="136" t="s">
        <v>123</v>
      </c>
      <c r="B91" s="12">
        <v>60</v>
      </c>
      <c r="C91" s="34"/>
      <c r="D91" s="11">
        <v>2</v>
      </c>
      <c r="E91" s="124">
        <f t="shared" si="2"/>
        <v>62</v>
      </c>
      <c r="F91" s="124">
        <f>SUM(E91/2)</f>
        <v>31</v>
      </c>
      <c r="H91" s="136" t="s">
        <v>74</v>
      </c>
      <c r="I91" s="188">
        <v>128</v>
      </c>
      <c r="J91" s="161">
        <v>89</v>
      </c>
    </row>
    <row r="92" spans="1:10" x14ac:dyDescent="0.25">
      <c r="A92" s="136" t="s">
        <v>95</v>
      </c>
      <c r="B92" s="12"/>
      <c r="C92" s="34"/>
      <c r="D92" s="11">
        <v>147</v>
      </c>
      <c r="E92" s="124">
        <f t="shared" si="2"/>
        <v>147</v>
      </c>
      <c r="F92" s="124">
        <f>SUM(E92/8)</f>
        <v>18.375</v>
      </c>
      <c r="H92" s="136" t="s">
        <v>68</v>
      </c>
      <c r="I92" s="187">
        <v>134</v>
      </c>
      <c r="J92" s="161">
        <v>90</v>
      </c>
    </row>
    <row r="93" spans="1:10" x14ac:dyDescent="0.25">
      <c r="A93" s="136" t="s">
        <v>96</v>
      </c>
      <c r="B93" s="14">
        <v>6</v>
      </c>
      <c r="C93" s="39">
        <v>30</v>
      </c>
      <c r="D93" s="1">
        <v>47</v>
      </c>
      <c r="E93" s="124">
        <f t="shared" si="2"/>
        <v>83</v>
      </c>
      <c r="F93" s="124">
        <f>SUM(E93/3)</f>
        <v>27.666666666666668</v>
      </c>
      <c r="H93" s="136" t="s">
        <v>94</v>
      </c>
      <c r="I93" s="187">
        <v>141</v>
      </c>
      <c r="J93" s="161">
        <v>91</v>
      </c>
    </row>
    <row r="94" spans="1:10" x14ac:dyDescent="0.25">
      <c r="A94" s="136" t="s">
        <v>97</v>
      </c>
      <c r="B94" s="12">
        <v>59</v>
      </c>
      <c r="C94" s="34"/>
      <c r="D94" s="12">
        <v>146</v>
      </c>
      <c r="E94" s="124">
        <f t="shared" si="2"/>
        <v>205</v>
      </c>
      <c r="F94" s="124">
        <f>SUM(E94/2)</f>
        <v>102.5</v>
      </c>
      <c r="H94" s="136" t="s">
        <v>98</v>
      </c>
      <c r="I94" s="187">
        <v>144</v>
      </c>
      <c r="J94" s="161">
        <v>92</v>
      </c>
    </row>
    <row r="95" spans="1:10" x14ac:dyDescent="0.25">
      <c r="A95" s="136" t="s">
        <v>98</v>
      </c>
      <c r="B95" s="12"/>
      <c r="C95" s="34"/>
      <c r="D95" s="12">
        <v>144</v>
      </c>
      <c r="E95" s="124">
        <f t="shared" si="2"/>
        <v>144</v>
      </c>
      <c r="F95" s="124">
        <f>SUM(E95)</f>
        <v>144</v>
      </c>
    </row>
    <row r="96" spans="1:10" x14ac:dyDescent="0.25">
      <c r="A96" s="136" t="s">
        <v>99</v>
      </c>
      <c r="B96" s="12">
        <v>61</v>
      </c>
      <c r="C96" s="34"/>
      <c r="D96" s="12">
        <v>48</v>
      </c>
      <c r="E96" s="124">
        <f t="shared" si="2"/>
        <v>109</v>
      </c>
      <c r="F96" s="124">
        <f>SUM(E96/2)</f>
        <v>54.5</v>
      </c>
    </row>
    <row r="97" spans="1:6" x14ac:dyDescent="0.25">
      <c r="A97" s="136" t="s">
        <v>100</v>
      </c>
      <c r="B97" s="61"/>
      <c r="C97" s="31"/>
      <c r="D97" s="3">
        <v>20</v>
      </c>
      <c r="E97" s="125">
        <f t="shared" si="2"/>
        <v>20</v>
      </c>
      <c r="F97" s="125">
        <f>SUM(E97)</f>
        <v>20</v>
      </c>
    </row>
    <row r="98" spans="1:6" x14ac:dyDescent="0.25">
      <c r="A98" s="136" t="s">
        <v>125</v>
      </c>
      <c r="B98" s="61"/>
      <c r="C98" s="31"/>
      <c r="D98" s="3"/>
      <c r="E98" s="125">
        <f t="shared" si="2"/>
        <v>0</v>
      </c>
      <c r="F98" s="125">
        <f>SUM(E98)</f>
        <v>0</v>
      </c>
    </row>
    <row r="99" spans="1:6" x14ac:dyDescent="0.25">
      <c r="A99" s="136" t="s">
        <v>124</v>
      </c>
      <c r="B99" s="61"/>
      <c r="C99" s="31">
        <v>19</v>
      </c>
      <c r="D99" s="61">
        <v>63</v>
      </c>
      <c r="E99" s="125">
        <f t="shared" ref="E99:E107" si="3">SUM(B99:D99)</f>
        <v>82</v>
      </c>
      <c r="F99" s="125">
        <f>SUM(E99/2)</f>
        <v>41</v>
      </c>
    </row>
    <row r="100" spans="1:6" x14ac:dyDescent="0.25">
      <c r="A100" s="141" t="s">
        <v>554</v>
      </c>
      <c r="B100" s="1">
        <v>10</v>
      </c>
      <c r="C100" s="11"/>
      <c r="D100" s="11"/>
      <c r="E100" s="124">
        <f t="shared" si="3"/>
        <v>10</v>
      </c>
      <c r="F100" s="124">
        <f>SUM(E100)</f>
        <v>10</v>
      </c>
    </row>
    <row r="101" spans="1:6" x14ac:dyDescent="0.25">
      <c r="A101" s="141" t="s">
        <v>113</v>
      </c>
      <c r="B101" s="1">
        <v>19</v>
      </c>
      <c r="C101" s="14"/>
      <c r="D101" s="16">
        <v>110</v>
      </c>
      <c r="E101" s="124">
        <f t="shared" si="3"/>
        <v>129</v>
      </c>
      <c r="F101" s="128">
        <f>SUM(E101/2)</f>
        <v>64.5</v>
      </c>
    </row>
    <row r="102" spans="1:6" x14ac:dyDescent="0.25">
      <c r="A102" s="141" t="s">
        <v>114</v>
      </c>
      <c r="B102" s="16">
        <v>32</v>
      </c>
      <c r="C102" s="14"/>
      <c r="D102" s="1"/>
      <c r="E102" s="124">
        <f t="shared" si="3"/>
        <v>32</v>
      </c>
      <c r="F102" s="128">
        <f>SUM(E102)</f>
        <v>32</v>
      </c>
    </row>
    <row r="103" spans="1:6" x14ac:dyDescent="0.25">
      <c r="A103" s="78" t="s">
        <v>126</v>
      </c>
      <c r="B103" s="16">
        <v>34</v>
      </c>
      <c r="C103" s="14"/>
      <c r="D103" s="1"/>
      <c r="E103" s="124">
        <f t="shared" si="3"/>
        <v>34</v>
      </c>
      <c r="F103" s="128">
        <f>SUM(E103)</f>
        <v>34</v>
      </c>
    </row>
    <row r="104" spans="1:6" x14ac:dyDescent="0.25">
      <c r="A104" s="141" t="s">
        <v>116</v>
      </c>
      <c r="B104" s="16">
        <v>35</v>
      </c>
      <c r="C104" s="14"/>
      <c r="D104" s="16">
        <v>103</v>
      </c>
      <c r="E104" s="124">
        <f t="shared" si="3"/>
        <v>138</v>
      </c>
      <c r="F104" s="128">
        <f>SUM(E104/2)</f>
        <v>69</v>
      </c>
    </row>
    <row r="105" spans="1:6" x14ac:dyDescent="0.25">
      <c r="A105" s="141" t="s">
        <v>117</v>
      </c>
      <c r="B105" s="16">
        <v>38</v>
      </c>
      <c r="C105" s="14"/>
      <c r="D105" s="1"/>
      <c r="E105" s="124">
        <f t="shared" si="3"/>
        <v>38</v>
      </c>
      <c r="F105" s="128">
        <f>SUM(E105)</f>
        <v>38</v>
      </c>
    </row>
    <row r="106" spans="1:6" x14ac:dyDescent="0.25">
      <c r="A106" s="141" t="s">
        <v>118</v>
      </c>
      <c r="B106" s="16">
        <v>46</v>
      </c>
      <c r="C106" s="14">
        <v>7</v>
      </c>
      <c r="D106" s="1">
        <v>10</v>
      </c>
      <c r="E106" s="124">
        <f t="shared" si="3"/>
        <v>63</v>
      </c>
      <c r="F106" s="128">
        <f>SUM(E106/3)</f>
        <v>21</v>
      </c>
    </row>
    <row r="107" spans="1:6" x14ac:dyDescent="0.25">
      <c r="A107" s="141" t="s">
        <v>119</v>
      </c>
      <c r="B107" s="16">
        <v>52</v>
      </c>
      <c r="C107" s="14"/>
      <c r="D107" s="1"/>
      <c r="E107" s="124">
        <f t="shared" si="3"/>
        <v>52</v>
      </c>
      <c r="F107" s="128">
        <f t="shared" ref="F107" si="4">SUM(E107)</f>
        <v>52</v>
      </c>
    </row>
  </sheetData>
  <sortState ref="H3:J107">
    <sortCondition ref="I3:I107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Site-veg, Moer, Sas, D &amp; C  </vt:lpstr>
      <vt:lpstr>Chap 4, Table 3, Top 20 &amp; 50 </vt:lpstr>
      <vt:lpstr>Results for Table</vt:lpstr>
      <vt:lpstr>Cape Sites, D&amp;C, &amp; SC ethno</vt:lpstr>
      <vt:lpstr>S &amp; E Cape Sites only </vt:lpstr>
      <vt:lpstr>S Cape sites &amp; ethno</vt:lpstr>
      <vt:lpstr>Top 20 &amp; 50 in all regressions</vt:lpstr>
      <vt:lpstr>All ethno regressions averaged</vt:lpstr>
      <vt:lpstr>Only S Cape &amp; S African ethno</vt:lpstr>
      <vt:lpstr>Y data Arch &amp; Ethno</vt:lpstr>
      <vt:lpstr>Moerman 5 floras</vt:lpstr>
      <vt:lpstr>Lagoudakis 3 Floras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2017-11-10T16:34:38Z</cp:lastPrinted>
  <dcterms:created xsi:type="dcterms:W3CDTF">2016-01-30T12:37:18Z</dcterms:created>
  <dcterms:modified xsi:type="dcterms:W3CDTF">2018-12-17T10:26:41Z</dcterms:modified>
</cp:coreProperties>
</file>